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6" windowHeight="8820" tabRatio="750" activeTab="3"/>
  </bookViews>
  <sheets>
    <sheet name="手順" sheetId="1" r:id="rId1"/>
    <sheet name="合同ﾁｰﾑ規定" sheetId="2" r:id="rId2"/>
    <sheet name="参加申込要項" sheetId="3" r:id="rId3"/>
    <sheet name="入力" sheetId="4" r:id="rId4"/>
    <sheet name="６３・６４様式１・2出力" sheetId="5" r:id="rId5"/>
    <sheet name="外部指導者提出" sheetId="6" r:id="rId6"/>
    <sheet name="外部指導者(様式3)" sheetId="7" r:id="rId7"/>
    <sheet name="ﾄﾚｰﾅｰ登録" sheetId="8" r:id="rId8"/>
    <sheet name="ﾄﾚｰﾅｰ(様式4)" sheetId="9" r:id="rId9"/>
    <sheet name="ﾒﾝﾊﾞｰ変更(様式5)" sheetId="10" r:id="rId10"/>
    <sheet name="公式・希望練習" sheetId="11" r:id="rId11"/>
    <sheet name="希望練習(様式6)" sheetId="12" r:id="rId12"/>
    <sheet name="外字使用(様式7)" sheetId="13" r:id="rId13"/>
    <sheet name="ﾌﾟﾛ･報告書(様式8)" sheetId="14" r:id="rId14"/>
    <sheet name="申込様式１" sheetId="15" r:id="rId15"/>
    <sheet name="申込様式２" sheetId="16" r:id="rId16"/>
  </sheets>
  <definedNames>
    <definedName name="_xlnm.Print_Area" localSheetId="4">'６３・６４様式１・2出力'!$A$2:$AN$54</definedName>
    <definedName name="_xlnm.Print_Area" localSheetId="8">'ﾄﾚｰﾅｰ(様式4)'!$B$2:$T$28</definedName>
    <definedName name="_xlnm.Print_Area" localSheetId="7">'ﾄﾚｰﾅｰ登録'!$A$1:$I$43</definedName>
    <definedName name="_xlnm.Print_Area" localSheetId="13">'ﾌﾟﾛ･報告書(様式8)'!$B$2:$I$22</definedName>
    <definedName name="_xlnm.Print_Area" localSheetId="9">'ﾒﾝﾊﾞｰ変更(様式5)'!$B$2:$T$39</definedName>
    <definedName name="_xlnm.Print_Area" localSheetId="12">'外字使用(様式7)'!$B$2:$I$24</definedName>
    <definedName name="_xlnm.Print_Area" localSheetId="6">'外部指導者(様式3)'!$B$2:$T$27</definedName>
    <definedName name="_xlnm.Print_Area" localSheetId="5">'外部指導者提出'!$A$1:$I$34</definedName>
    <definedName name="_xlnm.Print_Area" localSheetId="11">'希望練習(様式6)'!$A$2:$I$21</definedName>
    <definedName name="_xlnm.Print_Area" localSheetId="10">'公式・希望練習'!$A$1:$I$36</definedName>
    <definedName name="_xlnm.Print_Area" localSheetId="1">'合同ﾁｰﾑ規定'!$A$1:$D$38</definedName>
    <definedName name="_xlnm.Print_Area" localSheetId="2">'参加申込要項'!$A$1:$J$52</definedName>
    <definedName name="_xlnm.Print_Area" localSheetId="0">'手順'!$A$1:$E$23</definedName>
    <definedName name="_xlnm.Print_Area" localSheetId="14">'申込様式１'!$B$2:$AN$53</definedName>
    <definedName name="_xlnm.Print_Area" localSheetId="15">'申込様式２'!$B$2:$AN$52</definedName>
  </definedNames>
  <calcPr fullCalcOnLoad="1"/>
</workbook>
</file>

<file path=xl/comments4.xml><?xml version="1.0" encoding="utf-8"?>
<comments xmlns="http://schemas.openxmlformats.org/spreadsheetml/2006/main">
  <authors>
    <author>S.Fujiwara</author>
  </authors>
  <commentList>
    <comment ref="C11" authorId="0">
      <text>
        <r>
          <rPr>
            <b/>
            <sz val="9"/>
            <rFont val="ＭＳ Ｐゴシック"/>
            <family val="3"/>
          </rPr>
          <t xml:space="preserve">全角数字で記入
○○○－○○○○
</t>
        </r>
      </text>
    </comment>
    <comment ref="C18" authorId="0">
      <text>
        <r>
          <rPr>
            <b/>
            <sz val="9"/>
            <rFont val="ＭＳ Ｐゴシック"/>
            <family val="3"/>
          </rPr>
          <t xml:space="preserve">全角数字で記入
○○○－○○○○
</t>
        </r>
      </text>
    </comment>
  </commentList>
</comments>
</file>

<file path=xl/sharedStrings.xml><?xml version="1.0" encoding="utf-8"?>
<sst xmlns="http://schemas.openxmlformats.org/spreadsheetml/2006/main" count="1133" uniqueCount="565">
  <si>
    <t>ブロック名</t>
  </si>
  <si>
    <t>順位</t>
  </si>
  <si>
    <t>性別</t>
  </si>
  <si>
    <t>引率責任者</t>
  </si>
  <si>
    <t>氏名</t>
  </si>
  <si>
    <t>番号</t>
  </si>
  <si>
    <t>学年</t>
  </si>
  <si>
    <t>選　手　氏　名</t>
  </si>
  <si>
    <t>生　年　月　日</t>
  </si>
  <si>
    <t>身　長</t>
  </si>
  <si>
    <t>フリガナ</t>
  </si>
  <si>
    <t>学 校 名</t>
  </si>
  <si>
    <t>都道府県名</t>
  </si>
  <si>
    <t>住所</t>
  </si>
  <si>
    <t>〒</t>
  </si>
  <si>
    <t>（主将の番号に○印をつける。）　</t>
  </si>
  <si>
    <t>競技者登録番号</t>
  </si>
  <si>
    <t>マネージャー</t>
  </si>
  <si>
    <t>平成</t>
  </si>
  <si>
    <t>コーチ</t>
  </si>
  <si>
    <t>Ａコーチ</t>
  </si>
  <si>
    <t>年</t>
  </si>
  <si>
    <t>月</t>
  </si>
  <si>
    <t>日</t>
  </si>
  <si>
    <t>TEL</t>
  </si>
  <si>
    <t>－</t>
  </si>
  <si>
    <t>FAX</t>
  </si>
  <si>
    <t>携帯電話</t>
  </si>
  <si>
    <t>教員
・
生徒</t>
  </si>
  <si>
    <t>ブロック名</t>
  </si>
  <si>
    <t>学校名</t>
  </si>
  <si>
    <t>引率責任者氏名</t>
  </si>
  <si>
    <t>コーチ氏名</t>
  </si>
  <si>
    <t>四国</t>
  </si>
  <si>
    <t>男子</t>
  </si>
  <si>
    <t>姓</t>
  </si>
  <si>
    <t>名</t>
  </si>
  <si>
    <t>マネージャー氏名</t>
  </si>
  <si>
    <t>漢字</t>
  </si>
  <si>
    <t>生年月日</t>
  </si>
  <si>
    <t>日</t>
  </si>
  <si>
    <t>年号</t>
  </si>
  <si>
    <t>身長</t>
  </si>
  <si>
    <t>学
年</t>
  </si>
  <si>
    <t>選手</t>
  </si>
  <si>
    <t>学校長氏名</t>
  </si>
  <si>
    <t>教員</t>
  </si>
  <si>
    <t>生徒</t>
  </si>
  <si>
    <t>郵便番号</t>
  </si>
  <si>
    <t>学校住所</t>
  </si>
  <si>
    <t>郡市名</t>
  </si>
  <si>
    <t>番地等</t>
  </si>
  <si>
    <t>市外局番</t>
  </si>
  <si>
    <t>局番</t>
  </si>
  <si>
    <t>学校電話</t>
  </si>
  <si>
    <t>学校ＦＡＸ</t>
  </si>
  <si>
    <t>連絡責任者住所</t>
  </si>
  <si>
    <t>連絡責任者電話</t>
  </si>
  <si>
    <t>連絡責任者ＦＡＸ</t>
  </si>
  <si>
    <t>1位</t>
  </si>
  <si>
    <t>2位</t>
  </si>
  <si>
    <t>3位</t>
  </si>
  <si>
    <t>4位</t>
  </si>
  <si>
    <t>開催地</t>
  </si>
  <si>
    <t>女子</t>
  </si>
  <si>
    <t>北海道</t>
  </si>
  <si>
    <t>東北</t>
  </si>
  <si>
    <t>関東</t>
  </si>
  <si>
    <t>東海</t>
  </si>
  <si>
    <t>近畿</t>
  </si>
  <si>
    <t>中国</t>
  </si>
  <si>
    <t>九州</t>
  </si>
  <si>
    <t>←全角数字で記入してください。</t>
  </si>
  <si>
    <t>都道府県協会長氏名</t>
  </si>
  <si>
    <t>○</t>
  </si>
  <si>
    <t>フリガナ</t>
  </si>
  <si>
    <t>フリガナ</t>
  </si>
  <si>
    <t>セイ</t>
  </si>
  <si>
    <t>メイ</t>
  </si>
  <si>
    <t>CAP</t>
  </si>
  <si>
    <t>ｃｍ</t>
  </si>
  <si>
    <t>ｃｍ</t>
  </si>
  <si>
    <t>ｃｍ</t>
  </si>
  <si>
    <t>ｃｍ</t>
  </si>
  <si>
    <t>ｃｍ</t>
  </si>
  <si>
    <t>ｃｍ</t>
  </si>
  <si>
    <t>ｃｍ</t>
  </si>
  <si>
    <t>ｃｍ</t>
  </si>
  <si>
    <t>ｃｍ</t>
  </si>
  <si>
    <t>ｃｍ</t>
  </si>
  <si>
    <t>ｃｍ</t>
  </si>
  <si>
    <t>ｃｍ</t>
  </si>
  <si>
    <t>申込日　8月</t>
  </si>
  <si>
    <t>中学校</t>
  </si>
  <si>
    <t>記入例</t>
  </si>
  <si>
    <t>(様式３)</t>
  </si>
  <si>
    <t>氏　　名</t>
  </si>
  <si>
    <t>性　　別</t>
  </si>
  <si>
    <t>学校との関わり</t>
  </si>
  <si>
    <t>年齢</t>
  </si>
  <si>
    <t>歳</t>
  </si>
  <si>
    <t>写真（上半身・無背景・無帽・正面・30mm×24mm）</t>
  </si>
  <si>
    <t>（写真の裏に「都道府県名・学校名・氏名」を記入してください。）</t>
  </si>
  <si>
    <t>ＴＥＬ</t>
  </si>
  <si>
    <t>ＦＡＸ</t>
  </si>
  <si>
    <t>年　齢</t>
  </si>
  <si>
    <t>学校長</t>
  </si>
  <si>
    <t>様</t>
  </si>
  <si>
    <t>学校との
関わり</t>
  </si>
  <si>
    <t>(フリガナ)</t>
  </si>
  <si>
    <t>男性　・　女性</t>
  </si>
  <si>
    <t>男性</t>
  </si>
  <si>
    <t>女性</t>
  </si>
  <si>
    <t>２枚を添付してください。</t>
  </si>
  <si>
    <t>公 印</t>
  </si>
  <si>
    <t>資格</t>
  </si>
  <si>
    <t>(様式４)</t>
  </si>
  <si>
    <t>チームトレーナー申請書（校長承認書）</t>
  </si>
  <si>
    <t>資　　格</t>
  </si>
  <si>
    <t>申込責任者</t>
  </si>
  <si>
    <t>①</t>
  </si>
  <si>
    <t>（</t>
  </si>
  <si>
    <t>その他</t>
  </si>
  <si>
    <t>氏　名</t>
  </si>
  <si>
    <t>　 ↑
学校住所・電話・ＦＡＸと同じ場合は左欄に記入せずに上のセルに○を記入。出力に反映されます。</t>
  </si>
  <si>
    <t>登録メンバー変更届</t>
  </si>
  <si>
    <t>チーム名</t>
  </si>
  <si>
    <t>引率責任者</t>
  </si>
  <si>
    <t>Ａコーチ</t>
  </si>
  <si>
    <t>マネージャー</t>
  </si>
  <si>
    <t>cm</t>
  </si>
  <si>
    <t>cm</t>
  </si>
  <si>
    <t>変　更　前</t>
  </si>
  <si>
    <t>変　更　後</t>
  </si>
  <si>
    <t>→</t>
  </si>
  <si>
    <t>記載・提出の責任者氏名</t>
  </si>
  <si>
    <t>上記のメンバー変更を承認します。</t>
  </si>
  <si>
    <t>中学校長</t>
  </si>
  <si>
    <t>※ 登録メンバー変更に関する手順および注意事項</t>
  </si>
  <si>
    <t>北海道</t>
  </si>
  <si>
    <t>沖縄県</t>
  </si>
  <si>
    <t>青森県</t>
  </si>
  <si>
    <t>岩手県</t>
  </si>
  <si>
    <t>宮城県</t>
  </si>
  <si>
    <t>秋田県</t>
  </si>
  <si>
    <t>福島県</t>
  </si>
  <si>
    <t>山形県</t>
  </si>
  <si>
    <t>茨城県</t>
  </si>
  <si>
    <t>栃木県</t>
  </si>
  <si>
    <t>群馬県</t>
  </si>
  <si>
    <t>埼玉県</t>
  </si>
  <si>
    <t>千葉県</t>
  </si>
  <si>
    <t>東京都</t>
  </si>
  <si>
    <t>神奈川県</t>
  </si>
  <si>
    <t>岐阜県</t>
  </si>
  <si>
    <t>愛知県</t>
  </si>
  <si>
    <t>静岡県</t>
  </si>
  <si>
    <t>鹿児島県</t>
  </si>
  <si>
    <t>宮崎県</t>
  </si>
  <si>
    <t>大分県</t>
  </si>
  <si>
    <t>熊本県</t>
  </si>
  <si>
    <t>長崎県</t>
  </si>
  <si>
    <t>佐賀県</t>
  </si>
  <si>
    <t>福岡県</t>
  </si>
  <si>
    <t>徳島県</t>
  </si>
  <si>
    <t>高知県</t>
  </si>
  <si>
    <t>愛媛県</t>
  </si>
  <si>
    <t>香川県</t>
  </si>
  <si>
    <t>鳥取県</t>
  </si>
  <si>
    <t>山口県</t>
  </si>
  <si>
    <t>広島県</t>
  </si>
  <si>
    <t>岡山県</t>
  </si>
  <si>
    <t>島根県</t>
  </si>
  <si>
    <t xml:space="preserve">三重県 </t>
  </si>
  <si>
    <t>滋賀県</t>
  </si>
  <si>
    <t>和歌山県</t>
  </si>
  <si>
    <t>奈良県</t>
  </si>
  <si>
    <t>兵庫県</t>
  </si>
  <si>
    <t>大阪府</t>
  </si>
  <si>
    <t>京都府</t>
  </si>
  <si>
    <t>山梨県</t>
  </si>
  <si>
    <t>町名・番地等</t>
  </si>
  <si>
    <t>　</t>
  </si>
  <si>
    <t>公印</t>
  </si>
  <si>
    <t>学校所在地</t>
  </si>
  <si>
    <t>性
別</t>
  </si>
  <si>
    <t>希　望　練　習　届</t>
  </si>
  <si>
    <t>開会式前日</t>
  </si>
  <si>
    <t>開会式当日</t>
  </si>
  <si>
    <t>希望練習</t>
  </si>
  <si>
    <t>→</t>
  </si>
  <si>
    <t>例</t>
  </si>
  <si>
    <t>原</t>
  </si>
  <si>
    <t>データ上</t>
  </si>
  <si>
    <t>プログラム
紙面上</t>
  </si>
  <si>
    <t>ﾏﾈｰｼﾞｬｰ</t>
  </si>
  <si>
    <t>都道府県中体連会長氏名</t>
  </si>
  <si>
    <t>大会プログラム外字使用申請</t>
  </si>
  <si>
    <t>頃</t>
  </si>
  <si>
    <t>プログラム</t>
  </si>
  <si>
    <t>）冊</t>
  </si>
  <si>
    <t>大会報告書</t>
  </si>
  <si>
    <t>出場校一覧</t>
  </si>
  <si>
    <t>各試合の結果(戦評集)</t>
  </si>
  <si>
    <t>あいさつ・大会要項・役員一覧</t>
  </si>
  <si>
    <t>参加申込作成の手順</t>
  </si>
  <si>
    <t>②</t>
  </si>
  <si>
    <t>『入力』シートに必要事項を入力する。</t>
  </si>
  <si>
    <t>③</t>
  </si>
  <si>
    <t>④</t>
  </si>
  <si>
    <t>外部指導者の写真を準備しておく。</t>
  </si>
  <si>
    <t>トレーナーの写真を準備しておく。</t>
  </si>
  <si>
    <t>⑤</t>
  </si>
  <si>
    <t>⑥</t>
  </si>
  <si>
    <t>⑦</t>
  </si>
  <si>
    <t>⑧</t>
  </si>
  <si>
    <t>⑨</t>
  </si>
  <si>
    <t>作成したデータとチームの集合写真をＣＤ－Ｒに保存する(データと紙の書類の内容は必ず一致させてください)。</t>
  </si>
  <si>
    <t>期限厳守でお願いします。</t>
  </si>
  <si>
    <t>公式練習</t>
  </si>
  <si>
    <t>↑
男子は5から始まる9桁
女子は6から始まる9桁</t>
  </si>
  <si>
    <t>チーム名略称</t>
  </si>
  <si>
    <t>バスケットボール大会」出場に際しての、トレーナーとして申請いたします。</t>
  </si>
  <si>
    <t>実行委員会提出用(水色)、日本協会提出用(黄色)　共通です。</t>
  </si>
  <si>
    <t>プログラム紙面上は外字を使用することができます。使用したい場合は外字使用申請を作成し、FAXで連絡してください。</t>
  </si>
  <si>
    <t>←「教員」、「生徒」を選ぶ</t>
  </si>
  <si>
    <t>（4） 代表者会議受付時以降の変更は、一切受け付けません。</t>
  </si>
  <si>
    <t>　大会プログラム作成にあたり、以下の者のプログラム紙面上の氏名を外字で表記するようお願いします。</t>
  </si>
  <si>
    <t>校長</t>
  </si>
  <si>
    <t>印</t>
  </si>
  <si>
    <t>【大会実行委員会提出用】</t>
  </si>
  <si>
    <t>（様式１）</t>
  </si>
  <si>
    <t>（様式２）</t>
  </si>
  <si>
    <t>【(公財)日本バスケットボール協会提出用】</t>
  </si>
  <si>
    <t>順位(原則未記入)</t>
  </si>
  <si>
    <t>チームＩＤ</t>
  </si>
  <si>
    <t>競技者登録番号
(メンバーＩＤ)</t>
  </si>
  <si>
    <r>
      <t xml:space="preserve">チーム写真(カラー)
</t>
    </r>
    <r>
      <rPr>
        <sz val="8"/>
        <rFont val="ＭＳ Ｐゴシック"/>
        <family val="3"/>
      </rPr>
      <t>登録選手(ユニフォーム着用)
コーチ、Ａコーチなどが
全員写ったもの</t>
    </r>
  </si>
  <si>
    <t>『様式1･2出力』シートを選び、大会要項・宿泊要項の様式1(水色の用紙)、様式2(黄色の用紙)にプリントアウトする。</t>
  </si>
  <si>
    <t>作成後、訂正が出た場合は学校長または責任者の訂正印(私印可)で訂正する。</t>
  </si>
  <si>
    <t>式典・競技風景写真</t>
  </si>
  <si>
    <t>１,２００円×</t>
  </si>
  <si>
    <t>事前注文価格</t>
  </si>
  <si>
    <t>大会報告書は今回のみ受付</t>
  </si>
  <si>
    <t>　チーム写真
登録選手(ユニフォーム着用)
コーチ、Ａコーチなどが全員
写ったもの
　保存容量が最低でも3Ｍ以上、
5Ｍ以上推奨</t>
  </si>
  <si>
    <t>チーム写真はカラーで、
　縦53mm×横110mm　のサイズで
印刷されます。</t>
  </si>
  <si>
    <t>縦53mm</t>
  </si>
  <si>
    <t>横110mm</t>
  </si>
  <si>
    <t>←全角4文字以内で(スコアシートや得点板の表記用)</t>
  </si>
  <si>
    <t>藤原　洋</t>
  </si>
  <si>
    <t>13:30～14:30</t>
  </si>
  <si>
    <t>14:30～15:30</t>
  </si>
  <si>
    <t>15:30～16:30</t>
  </si>
  <si>
    <t xml:space="preserve"> 9:00～10:00</t>
  </si>
  <si>
    <t>10:00～11:00</t>
  </si>
  <si>
    <t>11:00～12:00</t>
  </si>
  <si>
    <t>（様式５）</t>
  </si>
  <si>
    <t>(様式６)</t>
  </si>
  <si>
    <t>(様式７)</t>
  </si>
  <si>
    <t>(様式８)</t>
  </si>
  <si>
    <t>合同チームの各校は、都道府県中体連に加盟している。</t>
  </si>
  <si>
    <t>合同チームとしての大会参加が、都道府県中体連に承認されている。</t>
  </si>
  <si>
    <t>全国中学校バスケットボール大会</t>
  </si>
  <si>
    <t>　貴チームの標記大会参加にあたって、下記の要領で参加申し込み手続きをお願いいたします。
　「大会要項」では各ブロック大会の代表決定時期を考慮し、提出締切を８月１０日（木） としていますが、プログラム・ＨＰ作成の都合上、申込書類の事前提出に何卒ご協力ください。</t>
  </si>
  <si>
    <t>全国大会申し込み書類の提出について</t>
  </si>
  <si>
    <t>ブロック大会「代表者会議」にて、ブロック競技部長に下記の①～⑥を提出してください。
※ ③④は必要なチームのみ</t>
  </si>
  <si>
    <t>①</t>
  </si>
  <si>
    <t>参加申込書「大会実行委員会提出用」（水色）</t>
  </si>
  <si>
    <t>１部（様式１）</t>
  </si>
  <si>
    <t>②</t>
  </si>
  <si>
    <t>参加申込書「(公財)日本バスケットボール協会提出用」(黄色)</t>
  </si>
  <si>
    <t xml:space="preserve">  １部（様式２）</t>
  </si>
  <si>
    <t>１部（様式３）</t>
  </si>
  <si>
    <t>④</t>
  </si>
  <si>
    <t xml:space="preserve">チームトレーナー申請書（校長承認書）　※写真２枚添付 </t>
  </si>
  <si>
    <t>１部（様式４）</t>
  </si>
  <si>
    <t>⑤</t>
  </si>
  <si>
    <t>プログラム・ＨＰ用メンバー表のデータ</t>
  </si>
  <si>
    <t>１部（電子データ）</t>
  </si>
  <si>
    <t>⑥</t>
  </si>
  <si>
    <t>プログラム・ＨＰ用チーム写真のデータ</t>
  </si>
  <si>
    <t>・登録選手、コーチ、Ａコーチ、マネージャーの全員が写っていること。</t>
  </si>
  <si>
    <t>・正規のユニフォームを着用していること。</t>
  </si>
  <si>
    <t>・解像度はできるだけ高く設定して撮影、保存すること。</t>
  </si>
  <si>
    <t>・およそ60×110mmのサイズでプログラムに掲載されます。</t>
  </si>
  <si>
    <t>【作成方法】</t>
  </si>
  <si>
    <t>全中大会ホームページから『参加申込書(ｴｸｾﾙﾌｧｲﾙ)』をダウンロードする。</t>
  </si>
  <si>
    <t xml:space="preserve">〈記入〉シートに必要事項を入力する。 </t>
  </si>
  <si>
    <t>③</t>
  </si>
  <si>
    <t>〈様式1･2出力〉シートを選び、様式1(水色)と様式2(黄色)の用紙にプリントアウトする。</t>
  </si>
  <si>
    <t>様式3・4についてはA4用紙(白)にプリントアウトするか、手書きで作成する。</t>
  </si>
  <si>
    <t>選手登録変更について</t>
  </si>
  <si>
    <t>（１） メンバーの変更は、変更選手の入替だけにとどめ、前後の選手の番号変更は避けてください。</t>
  </si>
  <si>
    <t>宿泊申し込みについて</t>
  </si>
  <si>
    <t>問い合わせ</t>
  </si>
  <si>
    <t>　ご質問等がありましたら下記までお問い合わせください。</t>
  </si>
  <si>
    <t>【提出物】</t>
  </si>
  <si>
    <t>出　場　中　学　校　長　　 様</t>
  </si>
  <si>
    <t>出　場　中　学　校　長　　 様</t>
  </si>
  <si>
    <t>大会会場では、大会実行委員会から支給する「ＩＤカード」を掛けていただきます。</t>
  </si>
  <si>
    <t>写真（上半身・無背景・無帽・正面・30mm×24mm）</t>
  </si>
  <si>
    <t>２枚添付してください。</t>
  </si>
  <si>
    <t>なお、ご不明な点がございましたら、下記にお問い合わせください。</t>
  </si>
  <si>
    <t>チームトレーナー(帯同)の役割と登録について</t>
  </si>
  <si>
    <t>チームトレーナーとしての役割</t>
  </si>
  <si>
    <t>　当該学校長及び大会主催者との了解と緊密な協力の下に、中学生スポーツの外傷・障害の予防、応急処置、体力トレーニング及びコンデｨショニングの維持に努める。また、目的達成のために尽力し、責任を果たす。</t>
  </si>
  <si>
    <t>(1)</t>
  </si>
  <si>
    <t>チームトレーナーの資格</t>
  </si>
  <si>
    <t>ア</t>
  </si>
  <si>
    <t>　医療施設に従事しており国家資格を有する者。</t>
  </si>
  <si>
    <t>イ</t>
  </si>
  <si>
    <t>　トレーナーとして認定資格を有する者。</t>
  </si>
  <si>
    <t>ウ</t>
  </si>
  <si>
    <t>　当該校の養護教諭。</t>
  </si>
  <si>
    <t>(2)</t>
  </si>
  <si>
    <t>制限</t>
  </si>
  <si>
    <t>ア</t>
  </si>
  <si>
    <t>　トレーナーは、１チームにつき「１名」のみ登録できる。</t>
  </si>
  <si>
    <t>イ</t>
  </si>
  <si>
    <t>　チーム及び選手に対して戦術的指導を行わない。</t>
  </si>
  <si>
    <t>ウ</t>
  </si>
  <si>
    <t>　施術については指定された場所（ベンチ横等のベンチ外）で行う。</t>
  </si>
  <si>
    <t>エ</t>
  </si>
  <si>
    <t>　チームに対しての応援及びそれに類することは厳に行わない。</t>
  </si>
  <si>
    <t>オ</t>
  </si>
  <si>
    <t>　トレーナーは複数チーム兼ねることができるが、養護教諭の場合は当該校のみとする。</t>
  </si>
  <si>
    <t>カ</t>
  </si>
  <si>
    <t>　上記の内容及びトレーナーとして不適切な言動があったときは、以後の競技及び主催大会での登録を禁ずる。</t>
  </si>
  <si>
    <t>チームトレーナーの登録</t>
  </si>
  <si>
    <t>　自チームで、ピンク地に「Ｔ」（黒字）のイニシャルが入ったビブスを着用し、トレーナーとして相応しい服装をすること。</t>
  </si>
  <si>
    <t>(3)</t>
  </si>
  <si>
    <t>公式練習・希望練習について</t>
  </si>
  <si>
    <t>公式練習</t>
  </si>
  <si>
    <t>（１）</t>
  </si>
  <si>
    <t>日時</t>
  </si>
  <si>
    <t>(２)</t>
  </si>
  <si>
    <t>会場</t>
  </si>
  <si>
    <t>(３)</t>
  </si>
  <si>
    <t>対象</t>
  </si>
  <si>
    <t>大会参加 全チーム</t>
  </si>
  <si>
    <t>(４)</t>
  </si>
  <si>
    <t>割当コート</t>
  </si>
  <si>
    <t>予選リーグが行われるコートの半面</t>
  </si>
  <si>
    <t>(５)</t>
  </si>
  <si>
    <t>割当時間</t>
  </si>
  <si>
    <t>１時間　(詳細は後日連絡)</t>
  </si>
  <si>
    <t>希望練習</t>
  </si>
  <si>
    <t>(１)</t>
  </si>
  <si>
    <t>(２)</t>
  </si>
  <si>
    <t>希望するチーム</t>
  </si>
  <si>
    <t>(４)</t>
  </si>
  <si>
    <t>原則として1時間　(詳細は後日連絡)</t>
  </si>
  <si>
    <t>(６)</t>
  </si>
  <si>
    <t>申込方法</t>
  </si>
  <si>
    <t>プログラム・大会報告書事前申込</t>
  </si>
  <si>
    <t>「プログラム・大会報告書事前申込」は必ずＦＡＸで申し込んでください。</t>
  </si>
  <si>
    <t>　大会報告書の内容</t>
  </si>
  <si>
    <t>　　参加を承認する精神は、あくまでも少人数の運動部による単独チーム編成が出来ないことの救済措置であり、勝利至上主義のためのチーム編成であってはならない。なお、複数校合同チーム（以下合同チーム）で参加する場合は、下記の条件を満たしていることが必要である。</t>
  </si>
  <si>
    <t>(1)</t>
  </si>
  <si>
    <t>合同チームとしてそれぞれの学校教育計画に基づいて活動している。</t>
  </si>
  <si>
    <t>(2)</t>
  </si>
  <si>
    <t>(3)</t>
  </si>
  <si>
    <t>(4)</t>
  </si>
  <si>
    <t>個人種目のない以下の競技種目（７競技）に限る。</t>
  </si>
  <si>
    <t>バスケットボール （5)</t>
  </si>
  <si>
    <t>ハンドボール （7）　　　</t>
  </si>
  <si>
    <t>軟式野球 （9）</t>
  </si>
  <si>
    <t>※但し（　  ）内の人数を下回った場合のみ、合同チームを編成できる。</t>
  </si>
  <si>
    <t>(5)</t>
  </si>
  <si>
    <t>チーム名は校名連記とする。</t>
  </si>
  <si>
    <t>参加申し込み手続きは当該校の校長が承認の上、代表校長が行う。</t>
  </si>
  <si>
    <t>(7)</t>
  </si>
  <si>
    <t>合同チームの引率・監督は出場校の校長・教員・部活動指導員とする。但し、やむを得ない場合は校長・教員（部活動指導員は含まない）による代表引率・監督を認める。</t>
  </si>
  <si>
    <t>★</t>
  </si>
  <si>
    <t>注意点</t>
  </si>
  <si>
    <t>部活動指導員は依頼監督にはなれない。また、合同チームの代表引率・監督にもなることができない。</t>
  </si>
  <si>
    <t>部活動指導員として複数校に勤務する場合、全中大会で引率・監督を担当できる学校は１校のみとする。着任時に大会等の引率・監督を担当する学校を決定し所属する都道府県中学校体育連盟に報告する。複数の都道府県で指導する場合も、引率・監督を認めるのは１校のみである。</t>
  </si>
  <si>
    <t>全国中学校体育大会複数校合同チーム参加規程</t>
  </si>
  <si>
    <t>趣旨</t>
  </si>
  <si>
    <t>　</t>
  </si>
  <si>
    <t>条件</t>
  </si>
  <si>
    <t>サッカー （11）</t>
  </si>
  <si>
    <t>バレーボール （6）</t>
  </si>
  <si>
    <t>ソフトボール （9）</t>
  </si>
  <si>
    <t>アイスホッケー （1１)</t>
  </si>
  <si>
    <t>(6)</t>
  </si>
  <si>
    <t>「全国大会参加申し込み」要領について</t>
  </si>
  <si>
    <t>『参加申込書(ｴｸｾﾙﾌｧｲﾙ)』を作成したデータを保存する。また、チーム写真を撮影し保存する。その際、ファイル名をチーム名にする。
上記の2ファイルを１枚のＣＤ－Ｒ等に保存し、表面にチーム名を表記する。</t>
  </si>
  <si>
    <t>連絡責任者携帯電話</t>
  </si>
  <si>
    <t>←全角数字で記入してください。</t>
  </si>
  <si>
    <t>学校名や姓・名などにはスペースは入れないようにしてください。</t>
  </si>
  <si>
    <t>Aコーチ氏名</t>
  </si>
  <si>
    <t>チームトレーナー氏名</t>
  </si>
  <si>
    <t xml:space="preserve">
チームトレーナーがいる場合のみ記入
</t>
  </si>
  <si>
    <t>(公財)日本バスケットボール協会　チームＩＤ</t>
  </si>
  <si>
    <t>競技者登録番号(ﾒﾝﾊﾞｰID)</t>
  </si>
  <si>
    <t>趣旨をご理解の上、「全国大会参加申し込み」要領にしたがって提出をお願いします。</t>
  </si>
  <si>
    <t>※「ＩＤカード」作成に必要なため、</t>
  </si>
  <si>
    <t>（写真の裏に「都道府県名・学校名・氏名」の記入をお願いします。）</t>
  </si>
  <si>
    <t>※ＩＤカード作成に必要なため、</t>
  </si>
  <si>
    <t>（1） メンバーの変更は、変更選手の入れ替えだけにとどめ、前後の選手の番号変更は避けてください。</t>
  </si>
  <si>
    <t>　「チームトレーナー申請書」（様式４）は、ブロック大会にて「参加申込書」とともにブロック長に提出してください。</t>
  </si>
  <si>
    <t>　「チームトレーナー申請書」（様式４）の提出により確認を行い、試合中、トレーナーは必ず「ＩＤカード」をつけること。</t>
  </si>
  <si>
    <t>　貴校生徒及びチームが標記大会の出場に際して、健康・安全対策の一つとしてトレーナー（有資格者）を帯同させる場合には、以下の点に留意して「チームトレーナー申請書（校長承認書）」（様式４）をご提出ください。このことは、決して出場校にトレーナーの帯同を義務づけるものではありません。</t>
  </si>
  <si>
    <t>参加申込の連絡責任者</t>
  </si>
  <si>
    <t>※大会事務局では、上記以外の練習場所及び練習時間の斡旋は致しません。</t>
  </si>
  <si>
    <t>※プログラム紙面上の欄は手書きで大きくわかりやすく記入してください。</t>
  </si>
  <si>
    <t>※外字が使用できるのは大会プログラムの紙面上のみです。ホームページ上、スコアシート上は外字
　ではなくデータ入力していただいている漢字で代用します。</t>
  </si>
  <si>
    <t>「希望練習届」は必ずＦＡＸで申し込んでください。</t>
  </si>
  <si>
    <t>「大会プログラム外字使用申請」は必ずＦＡＸで申し込んでください。</t>
  </si>
  <si>
    <t>※プログラムは代表者会議でお渡しします。</t>
  </si>
  <si>
    <t>※代表者会議受付にてプログラム・大会報告書の代金をお支払いください。領収書をお渡しします。</t>
  </si>
  <si>
    <t>　貴チームの標記大会参加にあたって、下記の要領で公式練習・希望練習を設定しております。
　公式練習は全参加チームを対象に割り当てます。ただし、必ずコートを使用しなければならないものではありません。
　希望練習は練習を希望するチームにのみ割り当てます。練習を希望する場合は「希望練習届」（様式６）を提出してください。</t>
  </si>
  <si>
    <t>外部指導者がいる場合は、『外部指導者(様式3)』シートを選び、A4(白)の用紙にプリントアウトし、校長印を押印する。</t>
  </si>
  <si>
    <t>トレーナーいる場合は、『トレーナー(様式4)』シートを選び、A4(白)の用紙にプリントアウトし、校長印を押印する。</t>
  </si>
  <si>
    <t>ここまでをブロック大会までに準備し、ブロック大会代表者会議(監督会議)で中体連ブロック長に提出する。</t>
  </si>
  <si>
    <t>ブロック大会で全中大会参加が決定したら、⑥～⑩の申込をする。</t>
  </si>
  <si>
    <t>ブロック大会前に提出したデータからメンバーに変更があった場合は『メンバー変更(様式5)』シートに必要事項を入力し、事務局へＦＡＸ送信する。</t>
  </si>
  <si>
    <t>開会式前日の大会会場での練習を希望する場合は、『希望練習(様式6)』シートに必要事項を入力し、事務局へＦＡＸ送信する。</t>
  </si>
  <si>
    <t>選手等の氏名で外字を使用したい場合は、『外字使用(様式7)』シートに必要事項を入力・手書きで記入し、事務局へＦＡＸ送信する。</t>
  </si>
  <si>
    <t>部活動指導員</t>
  </si>
  <si>
    <t>外部指導者</t>
  </si>
  <si>
    <t>Ａコーチが外部指導者の場合のみ記入</t>
  </si>
  <si>
    <t>部活動指導員がいる場合のみ任命権者を記入</t>
  </si>
  <si>
    <t>任命権者</t>
  </si>
  <si>
    <t>※　上記の者は、本大会の参加申し込みに際し、大会要項に記載の内容を確認し、同意を得ています。
　また、宿泊については、宿泊要項を厳守し申し込みます。</t>
  </si>
  <si>
    <t>↑
9桁の番号を記入</t>
  </si>
  <si>
    <t xml:space="preserve"> ↓</t>
  </si>
  <si>
    <t>キャプテンに○をつけてください。</t>
  </si>
  <si>
    <t>携帯</t>
  </si>
  <si>
    <t>学校所在地</t>
  </si>
  <si>
    <t>連絡責任者　　　　</t>
  </si>
  <si>
    <t>フリガナ</t>
  </si>
  <si>
    <t>←「校長」「教員」「部活動指導員」から選択</t>
  </si>
  <si>
    <t>メンバーＩＤ</t>
  </si>
  <si>
    <t>　 ↓</t>
  </si>
  <si>
    <t>↓</t>
  </si>
  <si>
    <t>ブロック大会の最終日
または次の日（原則）</t>
  </si>
  <si>
    <t>メンバーＩＤ</t>
  </si>
  <si>
    <t>メンバーＩＤ</t>
  </si>
  <si>
    <t>所在地</t>
  </si>
  <si>
    <t>※大会報告書は１０～１１月に発送予定です。</t>
  </si>
  <si>
    <t>　メンバー変更がある場合はこの書類を作成して、提出してください。
　変更がある項目のみ変更後の欄に記入してください。</t>
  </si>
  <si>
    <t>　通常は使用しません。「様式１・２出力」シートをお使いください。
　何も印刷されていない黄色の紙にプリントアウトする場合にお使いください。</t>
  </si>
  <si>
    <t>プログラム・報告書を事前注文する場合は『プロ・報告書(様式8)』シートに必要事項を入力し、事務局へＦＡＸ送信する。</t>
  </si>
  <si>
    <t>　各シートには保護をかけています。不具合が起きて修正をする必要がある場合のみ、「シートの保護」を解除してください。　パスワードは設定していません。</t>
  </si>
  <si>
    <t>大会プログラムは大会期間中１,５００円で販売</t>
  </si>
  <si>
    <t>１,０００円×</t>
  </si>
  <si>
    <t>大型バス</t>
  </si>
  <si>
    <t>マイクロバス</t>
  </si>
  <si>
    <t>自家用車</t>
  </si>
  <si>
    <t>タクシー</t>
  </si>
  <si>
    <t>ＪＲ</t>
  </si>
  <si>
    <t>バス</t>
  </si>
  <si>
    <t>徒歩</t>
  </si>
  <si>
    <t>T</t>
  </si>
  <si>
    <t>Ｔ</t>
  </si>
  <si>
    <t>←「校長」「教員」「部活動指導員」「外部指導者」から選択</t>
  </si>
  <si>
    <t>　公式練習は下記の日時・会場で全参加チームを大会実行委員会が割り当てます。</t>
  </si>
  <si>
    <t>　希望練習は下記の日時・会場で希望するチームを大会実行委員会が割り当てます。希望するチームは「希望練習届」を提出してください。</t>
  </si>
  <si>
    <t>←「T」以下の９桁の番号を記入</t>
  </si>
  <si>
    <t>ユニフォーム濃色の色</t>
  </si>
  <si>
    <t>チーム写真について
　解像度が低い物だとプログラムの印刷時にきれいに印刷
できません。逆光は避け、明るいところで撮影してください。
　できるだけ高い解像度の設定で撮影してください。
(最低でも保存容量が３Ｍ以上、５Ｍ以上推奨)</t>
  </si>
  <si>
    <t>「コーチ」「Ａコーチ」のＪＢＡメンバーＩＤも記入してください</t>
  </si>
  <si>
    <t>　通常は使用しません。「様式１・２出力」シートをお使いください。
　何も印刷されていない水色の紙にプリントアウトする場合にお使いください。</t>
  </si>
  <si>
    <t>令和３年６月</t>
  </si>
  <si>
    <t>令和３年度全国中学校体育大会</t>
  </si>
  <si>
    <t>第51回全国中学校バスケットボール大会</t>
  </si>
  <si>
    <t>〒371-0027　群馬県前橋市平和町二丁目13番地24　前橋市立第三中学校 内</t>
  </si>
  <si>
    <t xml:space="preserve"> 「令和3年度全国中学校体育大会　第51回全国中学校バスケットボール大会」</t>
  </si>
  <si>
    <t>実行委員会事務局長　　　　長　竹　　　徹</t>
  </si>
  <si>
    <t>　　　　　　　　　　　　　  事務局専用携帯TEL　080－6505－1241　　FAX　027－233－6670</t>
  </si>
  <si>
    <t xml:space="preserve">　　　　　　　　　　　　　　　　　　E-mailアドレス　gtyutai03@gtyutai.jp </t>
  </si>
  <si>
    <t>例　前橋三</t>
  </si>
  <si>
    <t>令和3年６月</t>
  </si>
  <si>
    <t>令和3年度全国中学校体育大会</t>
  </si>
  <si>
    <t>第51回全国中学校バスケットボール大会</t>
  </si>
  <si>
    <t>〒371-0027　群馬県前橋市平和町二丁目13番地24　前橋市立第三中学校 内</t>
  </si>
  <si>
    <t xml:space="preserve"> 「令和3年度全国中学校体育大会　第51回全国中学校バスケットボール大会」</t>
  </si>
  <si>
    <t>実行委員会事務局長　　　　長　竹　　　徹</t>
  </si>
  <si>
    <t xml:space="preserve">                             事務局専用携帯TEL　080－6505－1241　　FAX　027－233－6670</t>
  </si>
  <si>
    <t xml:space="preserve">　　                                 E-mailアドレス　gtyutai03@gtyutai.jp </t>
  </si>
  <si>
    <t>令和３年 ８ 月</t>
  </si>
  <si>
    <t>令和３年度全国中学校体育大会</t>
  </si>
  <si>
    <t>第51回全国中学校バスケットボール大会</t>
  </si>
  <si>
    <t>　下記の者を、本校が「令和３年度全国中学校体育大会 第５１回全国中学校</t>
  </si>
  <si>
    <t>令和３年６月</t>
  </si>
  <si>
    <t>令和３年度全国中学校体育大会</t>
  </si>
  <si>
    <t>　下記の者を、本校が「令和３年度全国中学校体育大会　第５１回全国中学校</t>
  </si>
  <si>
    <t>　チームトレーナーがいる場合はこの書類を作成して、ブロック大会代表者会議等で提出してください。
　大会要項では各ブロック大会の代表決定時期を考慮し、提出締切を8月12日(木) としていますが、プログラム・ＨＰ作成の都合上、申込書類の事前提出に何卒ご協力ください。</t>
  </si>
  <si>
    <t>全中バスケット実行委員会事務局 御中（ＦＡＸ 027-233-6670）</t>
  </si>
  <si>
    <t>令和 ３ 年 ８ 月</t>
  </si>
  <si>
    <t>令和３年６月</t>
  </si>
  <si>
    <t>第５１回全国中学校バスケットボール大会</t>
  </si>
  <si>
    <t>令和３年８月１８日（水）  ９：００～１２：００</t>
  </si>
  <si>
    <r>
      <t>男子…高崎アリーナ</t>
    </r>
    <r>
      <rPr>
        <sz val="11"/>
        <color indexed="8"/>
        <rFont val="ＭＳ Ｐ明朝"/>
        <family val="1"/>
      </rPr>
      <t xml:space="preserve">
女子…ALSOKぐんまアリーナ</t>
    </r>
  </si>
  <si>
    <t>令和３年８月１７日（火）  １３：３０～１６：３０</t>
  </si>
  <si>
    <t>全中バスケット事務局 御中（ＦＡＸ 027-233-6670）</t>
  </si>
  <si>
    <t>第５１回全国中学校バスケットボール大会</t>
  </si>
  <si>
    <t>8/17の会場到着予定時刻</t>
  </si>
  <si>
    <t>8/17の会場への交通手段</t>
  </si>
  <si>
    <t>高崎アリーナ</t>
  </si>
  <si>
    <t>ＡＬＳＯＫぐんまアリーナ</t>
  </si>
  <si>
    <t>ＴＡ</t>
  </si>
  <si>
    <t>ＴＢ</t>
  </si>
  <si>
    <t>ＴＣ</t>
  </si>
  <si>
    <t>ＴＤ</t>
  </si>
  <si>
    <t>ＧＡ</t>
  </si>
  <si>
    <t>ＧＢ</t>
  </si>
  <si>
    <t>ＧＣ</t>
  </si>
  <si>
    <t>ＧＤ</t>
  </si>
  <si>
    <t>8/17（火）</t>
  </si>
  <si>
    <t>8/18（水）</t>
  </si>
  <si>
    <t>第５１回　全国中学校バスケットボール大会　参加申込書</t>
  </si>
  <si>
    <t>　参加申込書はプリントアウトしたもの(水色と黄色の２色)とこのデータをブロック大会の代表者会議等でブロック長にお渡しください。その際、この参加申込のデータとチームの集合写真はＣＤ－Ｒ等に保存して併せて提出してください。
　また、外部指導者確認書・チームトレーナー申請書も必要なチームは提出してください。
　大会要項では各ブロック大会の代表決定時期を考慮し、提出締切を8月12日(木) としていますが、プログラム・ＨＰ作成の都合上、申込書類の事前提出に何卒ご協力ください。
　データ入力の際、外字を使用しないでください。</t>
  </si>
  <si>
    <t>実行委員会   委員長</t>
  </si>
  <si>
    <t>第５１回全国中学校バスケットボール大会 実行委員会 委員長 殿</t>
  </si>
  <si>
    <t>外部指導者確認書（校長承認書）の提出について</t>
  </si>
  <si>
    <t>　貴校生徒及びチームが標記大会の出場に際して、外部指導者を帯同させる場合には、以下の点に留意してご提出願います。</t>
  </si>
  <si>
    <t>　全国中学校体育大会開催基準により、「参加生徒の引率・監督は出場校の校長・教員・部活動指導員とする。外部指導者は、出場校の校長が認めた者とする。」と定めています。</t>
  </si>
  <si>
    <t>　外部指導者の資格を正しく確認し、トラブルを防止するため、「外部指導者確認書（校長承認書）」（様式３）を大会実行委員会に提出していただきます。</t>
  </si>
  <si>
    <t xml:space="preserve">　外部指導者がいる場合はこの書類を作成して、ブロック大会代表者会議等で提出してください。
　大会要項では各ブロック大会の代表決定時期を考慮し、提出締切を8月12日(木) としていますが、プログラム・ＨＰ作成の都合上、申込書類の事前提出に何卒ご協力ください。
</t>
  </si>
  <si>
    <t>第５１回全国中学校バスケットボール大会 実行委員会　委員長　様</t>
  </si>
  <si>
    <t>上記の者は、本校在学生徒で標記大会に出場することを承認します。</t>
  </si>
  <si>
    <t>学校長名</t>
  </si>
  <si>
    <t>実行委員会    会  長　  吉原　秀人</t>
  </si>
  <si>
    <t xml:space="preserve">外部指導者確認書（校長承認書）　※写真２枚添付 </t>
  </si>
  <si>
    <t>実行委員会　委員長　吉原　秀人</t>
  </si>
  <si>
    <t>外部指導者確認書（校長承認書）</t>
  </si>
  <si>
    <t>吉原　秀人</t>
  </si>
  <si>
    <r>
      <t>男子…高崎アリーナ</t>
    </r>
    <r>
      <rPr>
        <sz val="11"/>
        <color indexed="8"/>
        <rFont val="ＭＳ Ｐ明朝"/>
        <family val="1"/>
      </rPr>
      <t xml:space="preserve">
女子…ＡＬＳＯＫぐんまアリーナ</t>
    </r>
  </si>
  <si>
    <t>予選リーグが行われるコート</t>
  </si>
  <si>
    <t>（2） プログラムに変更が反映されるためには８月１２日(木)１５時までに実行委員会事務局までＦＡＸ
　で送信してください。
　　 また、正式な届け（公印を捺印したもの）を８月18日(水)の代表者会議受付時にご提出ください。</t>
  </si>
  <si>
    <t>（3） ８月１２日(木)15時以降はプログラムに変更は反映されませんが、選手変更は可能です。変更が
　ある場合は８月18日(水)の代表者会議受付時にご提出ください。</t>
  </si>
  <si>
    <t>　宿泊については、大会要項に『８月１２日（木）１５時必着で申し込むこと。』となっていますが、全中大会出場決定後、速やかにお申し込み願います。また、指定業者を必ず通してください。</t>
  </si>
  <si>
    <t>（2） プログラムに変更が反映されるためには８月１２日(木)１５時までに実行委員会事務局までＦＡＸで送信してくださ
      い。また、正式な届（公印を捺印したもの）を８月１８日(水)の代表者会議受付時にご提出ください。</t>
  </si>
  <si>
    <t>（3） ８月１２日(木)１５時以降はプログラムに変更は反映されませんが、選手変更は可能です。変更がある場合は８月
      １８日(水)の代表者会議受付時にご提出ください。</t>
  </si>
  <si>
    <t>「希望練習届」に必要事項を入力し、ＦＡＸにて大会事務局まで申し込むこと。８月１２日（木）１５時必着。</t>
  </si>
  <si>
    <t>　公式練習前日の大会会場での練習を希望します。</t>
  </si>
  <si>
    <t>　第５１回全国中学校バスケットボール大会のプログラム・大会報告書の無償配布は各チーム１冊です。それ以外については、必要であれば有料でお分けいたします。希望されるチームはこの書類に必要事項を記入し、８月１２日（木）１５時までに大会事務局へ申し込んでください。
　代金については代表者会議受付でお支払いください。</t>
  </si>
  <si>
    <t>　プログラム・大会報告書を事前申込する場合はこの書類を作成して、８月１２日(木)１５時までに実行委員会事務局までFAXで提出してください。</t>
  </si>
  <si>
    <t>　プログラム紙面上で外字使用する場合はこの書類を作成して、８月１２日(木)１５時までに実行委員会事務局にFAXで提出してください。</t>
  </si>
  <si>
    <t>※外部指導者は任意の傷害保険に加入することを推奨します。加入手続きは、外部指導者が行い、
　費用は原則として自己負担となります。</t>
  </si>
  <si>
    <t>※トレーナーは任意の傷害保険等に加入することを推奨します。加入手続きは、トレーナーが行い、
　費用は原則として自己負担とする。</t>
  </si>
  <si>
    <t>プログラム印刷に反映されるのは8月12日(木)15時まで。校長印を押印した原本は代表者会議受付で提出する。</t>
  </si>
  <si>
    <t>吉原　秀人</t>
  </si>
  <si>
    <t>　希望練習を希望する場合はこの書類を作成して、８月１２日(木)１５時までに実行委員会事務局にFAXで提出してください。</t>
  </si>
  <si>
    <t>※希望練習は、８月１７日（火）の１３：３０～１６：３０の間に１時間の練習を、希望届提出チームに割り当てます。</t>
  </si>
  <si>
    <t>※公式練習は、８月１８日（水）の９：００～１２：００の間に１時間の練習を、全チームに割り当てますので、希望届の提出は必要ありません。</t>
  </si>
  <si>
    <t xml:space="preserve">   　　　8/12　15時締め切りです。</t>
  </si>
  <si>
    <t>代表者会議14時、コミッショナー会議15時30分</t>
  </si>
  <si>
    <t>バスケットボール大会」出場に際しての外部指導者として承認しました。</t>
  </si>
  <si>
    <t>様式1･2 の学校長(下段)の欄に押印する。</t>
  </si>
  <si>
    <t>チュウガッコウ</t>
  </si>
  <si>
    <t>設置者</t>
  </si>
  <si>
    <t>前橋市立</t>
  </si>
  <si>
    <t>マエバシシリツ</t>
  </si>
  <si>
    <t>第三</t>
  </si>
  <si>
    <t>ダイサン</t>
  </si>
  <si>
    <t>北信越</t>
  </si>
  <si>
    <t>新潟県</t>
  </si>
  <si>
    <t>富山県</t>
  </si>
  <si>
    <t>石川県</t>
  </si>
  <si>
    <t>福井県</t>
  </si>
  <si>
    <t>長野県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</si>
</sst>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m/d;@"/>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h:mm;@"/>
    <numFmt numFmtId="186" formatCode="General;General;"/>
    <numFmt numFmtId="187" formatCode="[$]ggge&quot;年&quot;m&quot;月&quot;d&quot;日&quot;;@"/>
    <numFmt numFmtId="188" formatCode="[$-411]gge&quot;年&quot;m&quot;月&quot;d&quot;日&quot;;@"/>
    <numFmt numFmtId="189" formatCode="[$]gge&quot;年&quot;m&quot;月&quot;d&quot;日&quot;;@"/>
  </numFmts>
  <fonts count="105">
    <font>
      <sz val="11"/>
      <name val="ＭＳ Ｐゴシック"/>
      <family val="3"/>
    </font>
    <font>
      <sz val="6"/>
      <name val="ＭＳ Ｐゴシック"/>
      <family val="3"/>
    </font>
    <font>
      <sz val="16"/>
      <name val="ＭＳ 明朝"/>
      <family val="1"/>
    </font>
    <font>
      <sz val="11"/>
      <name val="ＭＳ 明朝"/>
      <family val="1"/>
    </font>
    <font>
      <b/>
      <sz val="16"/>
      <name val="ＭＳ 明朝"/>
      <family val="1"/>
    </font>
    <font>
      <sz val="10"/>
      <name val="ＭＳ 明朝"/>
      <family val="1"/>
    </font>
    <font>
      <b/>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4"/>
      <name val="ＭＳ 明朝"/>
      <family val="1"/>
    </font>
    <font>
      <sz val="9"/>
      <name val="ＭＳ Ｐゴシック"/>
      <family val="3"/>
    </font>
    <font>
      <sz val="12"/>
      <name val="ＭＳ 明朝"/>
      <family val="1"/>
    </font>
    <font>
      <sz val="11"/>
      <name val="ＭＳ Ｐ明朝"/>
      <family val="1"/>
    </font>
    <font>
      <sz val="6"/>
      <name val="ＭＳ 明朝"/>
      <family val="1"/>
    </font>
    <font>
      <b/>
      <sz val="9"/>
      <name val="ＭＳ Ｐゴシック"/>
      <family val="3"/>
    </font>
    <font>
      <sz val="10"/>
      <name val="ＭＳ Ｐゴシック"/>
      <family val="3"/>
    </font>
    <font>
      <sz val="18"/>
      <name val="ＭＳ Ｐ明朝"/>
      <family val="1"/>
    </font>
    <font>
      <b/>
      <sz val="16"/>
      <name val="ＭＳ Ｐ明朝"/>
      <family val="1"/>
    </font>
    <font>
      <sz val="12"/>
      <name val="ＭＳ Ｐ明朝"/>
      <family val="1"/>
    </font>
    <font>
      <sz val="14"/>
      <name val="ＭＳ Ｐ明朝"/>
      <family val="1"/>
    </font>
    <font>
      <sz val="14"/>
      <name val="ＭＳ Ｐゴシック"/>
      <family val="3"/>
    </font>
    <font>
      <sz val="18"/>
      <name val="ＭＳ Ｐゴシック"/>
      <family val="3"/>
    </font>
    <font>
      <b/>
      <sz val="12"/>
      <name val="ＭＳ Ｐゴシック"/>
      <family val="3"/>
    </font>
    <font>
      <b/>
      <sz val="16"/>
      <name val="ＭＳ Ｐゴシック"/>
      <family val="3"/>
    </font>
    <font>
      <sz val="12"/>
      <name val="ＭＳ Ｐゴシック"/>
      <family val="3"/>
    </font>
    <font>
      <sz val="8"/>
      <name val="ＭＳ Ｐゴシック"/>
      <family val="3"/>
    </font>
    <font>
      <sz val="14"/>
      <name val="ＭＳ 明朝"/>
      <family val="1"/>
    </font>
    <font>
      <b/>
      <sz val="14"/>
      <name val="ＭＳ Ｐゴシック"/>
      <family val="3"/>
    </font>
    <font>
      <b/>
      <sz val="20"/>
      <name val="ＭＳ Ｐゴシック"/>
      <family val="3"/>
    </font>
    <font>
      <sz val="24"/>
      <name val="ＭＳ 明朝"/>
      <family val="1"/>
    </font>
    <font>
      <b/>
      <sz val="11"/>
      <name val="ＭＳ Ｐゴシック"/>
      <family val="3"/>
    </font>
    <font>
      <sz val="36"/>
      <name val="ＭＳ 明朝"/>
      <family val="1"/>
    </font>
    <font>
      <sz val="11"/>
      <color indexed="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10"/>
      <name val="ＭＳ Ｐ明朝"/>
      <family val="1"/>
    </font>
    <font>
      <b/>
      <sz val="14"/>
      <color indexed="10"/>
      <name val="ＭＳ Ｐゴシック"/>
      <family val="3"/>
    </font>
    <font>
      <sz val="11"/>
      <color indexed="8"/>
      <name val="ＭＳ 明朝"/>
      <family val="1"/>
    </font>
    <font>
      <b/>
      <sz val="24"/>
      <color indexed="10"/>
      <name val="ＭＳ Ｐゴシック"/>
      <family val="3"/>
    </font>
    <font>
      <sz val="11"/>
      <color indexed="23"/>
      <name val="ＭＳ Ｐゴシック"/>
      <family val="3"/>
    </font>
    <font>
      <sz val="11"/>
      <color indexed="30"/>
      <name val="ＭＳ Ｐゴシック"/>
      <family val="3"/>
    </font>
    <font>
      <sz val="11"/>
      <color indexed="9"/>
      <name val="ＭＳ Ｐ明朝"/>
      <family val="1"/>
    </font>
    <font>
      <sz val="14"/>
      <color indexed="8"/>
      <name val="ＭＳ Ｐ明朝"/>
      <family val="1"/>
    </font>
    <font>
      <sz val="20"/>
      <color indexed="8"/>
      <name val="ＭＳ Ｐ明朝"/>
      <family val="1"/>
    </font>
    <font>
      <b/>
      <sz val="14"/>
      <color indexed="8"/>
      <name val="ＭＳ Ｐゴシック"/>
      <family val="3"/>
    </font>
    <font>
      <sz val="10"/>
      <color indexed="8"/>
      <name val="ＭＳ Ｐ明朝"/>
      <family val="1"/>
    </font>
    <font>
      <sz val="10"/>
      <color indexed="23"/>
      <name val="ＭＳ Ｐ明朝"/>
      <family val="1"/>
    </font>
    <font>
      <sz val="10"/>
      <color indexed="63"/>
      <name val="ＭＳ Ｐ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FF0000"/>
      <name val="ＭＳ Ｐ明朝"/>
      <family val="1"/>
    </font>
    <font>
      <b/>
      <sz val="14"/>
      <color rgb="FFFF0000"/>
      <name val="ＭＳ Ｐゴシック"/>
      <family val="3"/>
    </font>
    <font>
      <sz val="11"/>
      <color theme="1"/>
      <name val="ＭＳ 明朝"/>
      <family val="1"/>
    </font>
    <font>
      <b/>
      <sz val="24"/>
      <color rgb="FFFF0000"/>
      <name val="ＭＳ Ｐゴシック"/>
      <family val="3"/>
    </font>
    <font>
      <sz val="11"/>
      <color theme="0" tint="-0.4999699890613556"/>
      <name val="ＭＳ Ｐゴシック"/>
      <family val="3"/>
    </font>
    <font>
      <sz val="11"/>
      <color rgb="FF0070C0"/>
      <name val="ＭＳ Ｐゴシック"/>
      <family val="3"/>
    </font>
    <font>
      <sz val="11"/>
      <color rgb="FF000000"/>
      <name val="ＭＳ Ｐ明朝"/>
      <family val="1"/>
    </font>
    <font>
      <sz val="11"/>
      <color theme="1"/>
      <name val="ＭＳ Ｐ明朝"/>
      <family val="1"/>
    </font>
    <font>
      <sz val="11"/>
      <color rgb="FFFFFFFF"/>
      <name val="ＭＳ Ｐ明朝"/>
      <family val="1"/>
    </font>
    <font>
      <sz val="11"/>
      <color rgb="FF000000"/>
      <name val="ＭＳ 明朝"/>
      <family val="1"/>
    </font>
    <font>
      <sz val="14"/>
      <color rgb="FF000000"/>
      <name val="ＭＳ Ｐ明朝"/>
      <family val="1"/>
    </font>
    <font>
      <sz val="14"/>
      <color theme="1"/>
      <name val="ＭＳ Ｐ明朝"/>
      <family val="1"/>
    </font>
    <font>
      <sz val="20"/>
      <color rgb="FF000000"/>
      <name val="ＭＳ Ｐ明朝"/>
      <family val="1"/>
    </font>
    <font>
      <sz val="10"/>
      <color theme="1"/>
      <name val="ＭＳ Ｐ明朝"/>
      <family val="1"/>
    </font>
    <font>
      <b/>
      <sz val="14"/>
      <color rgb="FF000000"/>
      <name val="ＭＳ Ｐゴシック"/>
      <family val="3"/>
    </font>
    <font>
      <sz val="10"/>
      <color theme="0" tint="-0.4999699890613556"/>
      <name val="ＭＳ Ｐ明朝"/>
      <family val="1"/>
    </font>
    <font>
      <sz val="10"/>
      <color theme="1" tint="0.34999001026153564"/>
      <name val="ＭＳ Ｐ明朝"/>
      <family val="1"/>
    </font>
    <font>
      <b/>
      <sz val="11"/>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thin"/>
      <bottom>
        <color indexed="63"/>
      </bottom>
    </border>
    <border>
      <left style="dashed"/>
      <right style="dashed"/>
      <top style="medium"/>
      <bottom style="medium"/>
    </border>
    <border>
      <left style="dashed"/>
      <right style="medium"/>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hair"/>
    </border>
    <border>
      <left>
        <color indexed="63"/>
      </left>
      <right style="hair"/>
      <top style="thin"/>
      <bottom style="thin"/>
    </border>
    <border>
      <left style="thin"/>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style="hair"/>
      <top style="thin"/>
      <bottom style="thin"/>
    </border>
    <border>
      <left>
        <color indexed="63"/>
      </left>
      <right>
        <color indexed="63"/>
      </right>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style="hair"/>
      <bottom style="thin"/>
    </border>
    <border>
      <left style="thin"/>
      <right style="hair"/>
      <top style="hair"/>
      <bottom style="thin"/>
    </border>
    <border>
      <left style="hair"/>
      <right style="thin"/>
      <top style="hair"/>
      <bottom style="thin"/>
    </border>
    <border diagonalUp="1">
      <left style="thin"/>
      <right style="hair"/>
      <top style="thin"/>
      <bottom style="thin"/>
      <diagonal style="thin"/>
    </border>
    <border diagonalUp="1">
      <left style="hair"/>
      <right style="thin"/>
      <top style="thin"/>
      <bottom style="thin"/>
      <diagonal style="thin"/>
    </border>
    <border>
      <left style="hair"/>
      <right style="thin"/>
      <top style="thin"/>
      <bottom style="thin"/>
    </border>
    <border>
      <left>
        <color indexed="63"/>
      </left>
      <right>
        <color indexed="63"/>
      </right>
      <top style="medium"/>
      <bottom>
        <color indexed="63"/>
      </bottom>
    </border>
    <border diagonalUp="1">
      <left style="hair"/>
      <right>
        <color indexed="63"/>
      </right>
      <top style="thin"/>
      <bottom style="thin"/>
      <diagonal style="thin"/>
    </border>
    <border>
      <left>
        <color indexed="63"/>
      </left>
      <right style="dashed"/>
      <top style="medium"/>
      <bottom style="medium"/>
    </border>
    <border>
      <left>
        <color indexed="63"/>
      </left>
      <right style="dashed"/>
      <top>
        <color indexed="63"/>
      </top>
      <bottom style="medium"/>
    </border>
    <border>
      <left style="dashed"/>
      <right style="dashed"/>
      <top>
        <color indexed="63"/>
      </top>
      <bottom style="medium"/>
    </border>
    <border>
      <left style="dashed"/>
      <right style="medium"/>
      <top>
        <color indexed="63"/>
      </top>
      <bottom style="medium"/>
    </border>
    <border>
      <left style="thin"/>
      <right style="dashed"/>
      <top>
        <color indexed="63"/>
      </top>
      <bottom style="thin"/>
    </border>
    <border>
      <left style="dashed"/>
      <right style="dashed"/>
      <top>
        <color indexed="63"/>
      </top>
      <bottom style="thin"/>
    </border>
    <border>
      <left style="dashed"/>
      <right style="medium"/>
      <top>
        <color indexed="63"/>
      </top>
      <bottom style="thin"/>
    </border>
    <border>
      <left style="thin"/>
      <right style="dashed"/>
      <top style="thin"/>
      <bottom style="thin"/>
    </border>
    <border>
      <left>
        <color indexed="63"/>
      </left>
      <right style="dashed"/>
      <top>
        <color indexed="63"/>
      </top>
      <bottom>
        <color indexed="63"/>
      </bottom>
    </border>
    <border>
      <left style="dashed"/>
      <right style="dashed"/>
      <top style="thin"/>
      <bottom style="thin"/>
    </border>
    <border>
      <left style="dashed"/>
      <right style="medium"/>
      <top style="thin"/>
      <bottom style="thin"/>
    </border>
    <border>
      <left style="thin"/>
      <right>
        <color indexed="63"/>
      </right>
      <top>
        <color indexed="63"/>
      </top>
      <bottom>
        <color indexed="63"/>
      </bottom>
    </border>
    <border>
      <left style="thin"/>
      <right style="thin"/>
      <top style="thin"/>
      <bottom style="dotted"/>
    </border>
    <border>
      <left style="thin"/>
      <right>
        <color indexed="63"/>
      </right>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thin"/>
    </border>
    <border>
      <left style="thin"/>
      <right style="thin"/>
      <top style="medium"/>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style="thin"/>
      <right style="medium"/>
      <top style="medium"/>
      <bottom style="thin"/>
    </border>
    <border>
      <left style="medium"/>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thin"/>
      <right style="medium"/>
      <top>
        <color indexed="63"/>
      </top>
      <bottom style="thin"/>
    </border>
    <border>
      <left style="medium"/>
      <right>
        <color indexed="63"/>
      </right>
      <top>
        <color indexed="63"/>
      </top>
      <bottom style="thin"/>
    </border>
    <border>
      <left style="thin"/>
      <right style="thin"/>
      <top style="thin"/>
      <bottom style="double"/>
    </border>
    <border>
      <left>
        <color indexed="63"/>
      </left>
      <right style="medium"/>
      <top style="thin"/>
      <bottom style="double"/>
    </border>
    <border>
      <left style="medium"/>
      <right style="thin"/>
      <top style="thin"/>
      <bottom style="double"/>
    </border>
    <border>
      <left>
        <color indexed="63"/>
      </left>
      <right style="hair"/>
      <top>
        <color indexed="63"/>
      </top>
      <bottom style="thin"/>
    </border>
    <border>
      <left style="hair"/>
      <right style="thin"/>
      <top>
        <color indexed="63"/>
      </top>
      <bottom style="thin"/>
    </border>
    <border>
      <left style="thin"/>
      <right style="thin"/>
      <top style="medium"/>
      <bottom style="thin"/>
    </border>
    <border>
      <left style="thin"/>
      <right style="thin"/>
      <top>
        <color indexed="63"/>
      </top>
      <bottom style="medium"/>
    </border>
    <border>
      <left style="hair">
        <color theme="0" tint="-0.3499799966812134"/>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color indexed="63"/>
      </left>
      <right style="hair">
        <color theme="0" tint="-0.3499799966812134"/>
      </right>
      <top>
        <color indexed="63"/>
      </top>
      <bottom>
        <color indexed="63"/>
      </bottom>
    </border>
    <border>
      <left style="hair">
        <color theme="0" tint="-0.3499799966812134"/>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style="medium"/>
      <right style="double"/>
      <top style="medium"/>
      <bottom>
        <color indexed="63"/>
      </bottom>
    </border>
    <border>
      <left style="medium"/>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medium"/>
      <right style="dashed"/>
      <top style="medium"/>
      <bottom style="medium"/>
    </border>
    <border>
      <left>
        <color indexed="63"/>
      </left>
      <right style="thin"/>
      <top style="thin"/>
      <bottom style="hair"/>
    </border>
    <border>
      <left style="hair"/>
      <right style="hair"/>
      <top style="thin"/>
      <bottom style="hair"/>
    </border>
    <border>
      <left style="hair"/>
      <right style="hair"/>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hair"/>
      <bottom style="thin"/>
    </border>
    <border>
      <left style="thin"/>
      <right style="hair"/>
      <top style="thin"/>
      <bottom style="hair"/>
    </border>
    <border>
      <left>
        <color indexed="63"/>
      </left>
      <right style="hair"/>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medium"/>
      <bottom style="dashed"/>
    </border>
    <border>
      <left>
        <color indexed="63"/>
      </left>
      <right>
        <color indexed="63"/>
      </right>
      <top style="medium"/>
      <bottom style="dashed"/>
    </border>
    <border>
      <left style="dashed"/>
      <right style="dashed"/>
      <top style="dashed"/>
      <bottom style="thin"/>
    </border>
    <border>
      <left style="thin"/>
      <right>
        <color indexed="63"/>
      </right>
      <top style="thin"/>
      <bottom style="dashed"/>
    </border>
    <border>
      <left>
        <color indexed="63"/>
      </left>
      <right>
        <color indexed="63"/>
      </right>
      <top style="thin"/>
      <bottom style="dashed"/>
    </border>
    <border>
      <left style="medium"/>
      <right>
        <color indexed="63"/>
      </right>
      <top style="dashed"/>
      <bottom>
        <color indexed="63"/>
      </bottom>
    </border>
    <border>
      <left>
        <color indexed="63"/>
      </left>
      <right style="thin"/>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thin"/>
      <top style="medium"/>
      <bottom>
        <color indexed="63"/>
      </bottom>
    </border>
    <border>
      <left style="medium"/>
      <right>
        <color indexed="63"/>
      </right>
      <top style="thin"/>
      <bottom>
        <color indexed="63"/>
      </bottom>
    </border>
    <border>
      <left style="dashed"/>
      <right>
        <color indexed="63"/>
      </right>
      <top>
        <color indexed="63"/>
      </top>
      <bottom style="thin"/>
    </border>
    <border>
      <left style="dashed"/>
      <right style="dashed"/>
      <top>
        <color indexed="63"/>
      </top>
      <bottom>
        <color indexed="63"/>
      </bottom>
    </border>
    <border>
      <left style="dashed"/>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dashed"/>
      <top style="dashed"/>
      <bottom style="thin"/>
    </border>
    <border>
      <left style="dashed"/>
      <right style="medium"/>
      <top style="dashed"/>
      <bottom style="thin"/>
    </border>
    <border>
      <left>
        <color indexed="63"/>
      </left>
      <right style="medium"/>
      <top style="thin"/>
      <bottom style="dashed"/>
    </border>
    <border>
      <left>
        <color indexed="63"/>
      </left>
      <right style="medium"/>
      <top>
        <color indexed="63"/>
      </top>
      <bottom style="thin"/>
    </border>
    <border>
      <left style="medium"/>
      <right>
        <color indexed="63"/>
      </right>
      <top style="medium"/>
      <bottom style="dashed"/>
    </border>
    <border>
      <left>
        <color indexed="63"/>
      </left>
      <right style="thin"/>
      <top style="medium"/>
      <bottom style="dashed"/>
    </border>
    <border>
      <left style="dashed"/>
      <right>
        <color indexed="63"/>
      </right>
      <top style="medium"/>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medium"/>
    </border>
    <border>
      <left>
        <color indexed="63"/>
      </left>
      <right>
        <color indexed="63"/>
      </right>
      <top style="dashed"/>
      <bottom style="medium"/>
    </border>
    <border>
      <left style="thin"/>
      <right>
        <color indexed="63"/>
      </right>
      <top style="thin"/>
      <bottom style="dotted"/>
    </border>
    <border>
      <left style="thin"/>
      <right>
        <color indexed="63"/>
      </right>
      <top style="dotted"/>
      <bottom style="thin"/>
    </border>
    <border>
      <left style="thin"/>
      <right>
        <color indexed="63"/>
      </right>
      <top style="medium"/>
      <bottom style="medium"/>
    </border>
    <border>
      <left>
        <color indexed="63"/>
      </left>
      <right style="thin"/>
      <top style="medium"/>
      <bottom style="medium"/>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style="double"/>
      <right>
        <color indexed="63"/>
      </right>
      <top style="medium"/>
      <bottom style="thin"/>
    </border>
    <border>
      <left>
        <color indexed="63"/>
      </left>
      <right style="double"/>
      <top style="medium"/>
      <bottom style="thin"/>
    </border>
    <border>
      <left style="medium"/>
      <right style="thin"/>
      <top>
        <color indexed="63"/>
      </top>
      <bottom style="thin"/>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9" fillId="0" borderId="0" applyNumberFormat="0" applyFill="0" applyBorder="0" applyAlignment="0" applyProtection="0"/>
    <xf numFmtId="0" fontId="84" fillId="32" borderId="0" applyNumberFormat="0" applyBorder="0" applyAlignment="0" applyProtection="0"/>
  </cellStyleXfs>
  <cellXfs count="949">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0" fontId="6" fillId="0" borderId="0" xfId="0" applyFont="1" applyAlignment="1">
      <alignment vertical="center" shrinkToFit="1"/>
    </xf>
    <xf numFmtId="0" fontId="4" fillId="0" borderId="0" xfId="0" applyFont="1" applyAlignment="1">
      <alignment vertical="center" shrinkToFit="1"/>
    </xf>
    <xf numFmtId="0" fontId="6" fillId="0" borderId="0" xfId="0" applyFont="1" applyBorder="1" applyAlignment="1">
      <alignment vertical="center" shrinkToFit="1"/>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3" fillId="0" borderId="13" xfId="0" applyFont="1" applyBorder="1" applyAlignment="1">
      <alignment/>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Border="1" applyAlignment="1">
      <alignment vertical="center"/>
    </xf>
    <xf numFmtId="0" fontId="5" fillId="0" borderId="14" xfId="0" applyFont="1" applyBorder="1" applyAlignment="1">
      <alignment horizontal="center" vertical="center"/>
    </xf>
    <xf numFmtId="0" fontId="11" fillId="0" borderId="0" xfId="0" applyFont="1" applyAlignment="1">
      <alignment horizontal="center" vertical="center" shrinkToFi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Alignment="1">
      <alignment vertical="center" shrinkToFit="1"/>
    </xf>
    <xf numFmtId="0" fontId="7" fillId="0" borderId="15" xfId="0" applyFont="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Alignment="1">
      <alignmen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xf>
    <xf numFmtId="0" fontId="0" fillId="0" borderId="21" xfId="0" applyBorder="1" applyAlignment="1">
      <alignment horizontal="right" vertical="center"/>
    </xf>
    <xf numFmtId="0" fontId="0" fillId="0" borderId="22" xfId="0" applyBorder="1" applyAlignment="1">
      <alignment horizontal="right"/>
    </xf>
    <xf numFmtId="0" fontId="0" fillId="0" borderId="23" xfId="0" applyBorder="1" applyAlignment="1">
      <alignment horizontal="center" vertical="center"/>
    </xf>
    <xf numFmtId="176" fontId="0" fillId="0" borderId="0" xfId="0" applyNumberFormat="1" applyAlignment="1">
      <alignment vertical="center"/>
    </xf>
    <xf numFmtId="0" fontId="0" fillId="0" borderId="24" xfId="0" applyBorder="1" applyAlignment="1">
      <alignment horizontal="center"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20" xfId="0" applyNumberFormat="1" applyBorder="1" applyAlignment="1">
      <alignment vertical="center"/>
    </xf>
    <xf numFmtId="176" fontId="0" fillId="0" borderId="33"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0" fillId="0" borderId="42" xfId="0" applyNumberFormat="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xf>
    <xf numFmtId="0" fontId="3" fillId="0" borderId="0" xfId="0" applyFont="1" applyBorder="1" applyAlignment="1">
      <alignment horizontal="center" vertical="center"/>
    </xf>
    <xf numFmtId="0" fontId="0" fillId="0" borderId="0" xfId="0" applyFill="1" applyBorder="1" applyAlignment="1">
      <alignment horizontal="left" vertical="center"/>
    </xf>
    <xf numFmtId="0" fontId="1" fillId="0" borderId="0" xfId="0" applyFont="1" applyAlignment="1">
      <alignment horizontal="center" wrapText="1"/>
    </xf>
    <xf numFmtId="0" fontId="0" fillId="0" borderId="24"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xf>
    <xf numFmtId="0" fontId="0" fillId="0" borderId="40" xfId="0" applyBorder="1" applyAlignment="1">
      <alignment horizontal="center" vertical="center" shrinkToFit="1"/>
    </xf>
    <xf numFmtId="0" fontId="0" fillId="0" borderId="48" xfId="0" applyBorder="1" applyAlignment="1">
      <alignment horizontal="center" vertical="center" shrinkToFit="1"/>
    </xf>
    <xf numFmtId="0" fontId="0" fillId="0" borderId="18" xfId="0" applyBorder="1" applyAlignment="1">
      <alignment horizontal="right" vertical="center" wrapText="1"/>
    </xf>
    <xf numFmtId="0" fontId="7" fillId="0" borderId="49" xfId="0" applyFont="1" applyBorder="1" applyAlignment="1">
      <alignment horizontal="left" vertical="center"/>
    </xf>
    <xf numFmtId="0" fontId="0" fillId="6" borderId="38" xfId="0" applyFill="1" applyBorder="1" applyAlignment="1">
      <alignment horizontal="center" vertical="center"/>
    </xf>
    <xf numFmtId="0" fontId="0" fillId="6" borderId="42" xfId="0" applyFill="1" applyBorder="1" applyAlignment="1">
      <alignment horizontal="center" vertical="center"/>
    </xf>
    <xf numFmtId="0" fontId="0" fillId="0" borderId="37" xfId="0" applyBorder="1" applyAlignment="1">
      <alignment vertical="center"/>
    </xf>
    <xf numFmtId="0" fontId="0" fillId="0" borderId="42" xfId="0" applyBorder="1" applyAlignment="1">
      <alignment vertical="center"/>
    </xf>
    <xf numFmtId="0" fontId="0" fillId="0" borderId="20" xfId="0" applyBorder="1" applyAlignment="1">
      <alignment vertical="center"/>
    </xf>
    <xf numFmtId="0" fontId="2" fillId="0" borderId="10" xfId="0" applyFont="1" applyBorder="1" applyAlignment="1">
      <alignment horizontal="center" vertical="center" shrinkToFit="1"/>
    </xf>
    <xf numFmtId="0" fontId="7" fillId="0" borderId="49" xfId="0" applyFont="1"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left" vertical="center"/>
    </xf>
    <xf numFmtId="49" fontId="0" fillId="6" borderId="39" xfId="0" applyNumberFormat="1" applyFill="1" applyBorder="1" applyAlignment="1">
      <alignment horizontal="center" vertical="center"/>
    </xf>
    <xf numFmtId="0" fontId="7" fillId="0" borderId="39" xfId="0" applyFont="1" applyBorder="1" applyAlignment="1">
      <alignment horizontal="center" vertical="center" shrinkToFit="1"/>
    </xf>
    <xf numFmtId="0" fontId="7" fillId="0" borderId="42" xfId="0" applyFont="1" applyBorder="1" applyAlignment="1">
      <alignment horizontal="center" vertical="center" shrinkToFit="1"/>
    </xf>
    <xf numFmtId="0" fontId="0" fillId="0" borderId="0" xfId="0" applyBorder="1" applyAlignment="1">
      <alignment vertical="center" shrinkToFit="1"/>
    </xf>
    <xf numFmtId="0" fontId="85" fillId="0" borderId="0" xfId="0" applyFont="1" applyAlignment="1">
      <alignment vertical="center"/>
    </xf>
    <xf numFmtId="0" fontId="7" fillId="0" borderId="39" xfId="0" applyFont="1" applyBorder="1" applyAlignment="1">
      <alignment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6" fillId="0" borderId="11" xfId="0" applyFont="1" applyBorder="1" applyAlignment="1">
      <alignment vertical="center" shrinkToFit="1"/>
    </xf>
    <xf numFmtId="0" fontId="4" fillId="0" borderId="11" xfId="0" applyFont="1" applyBorder="1" applyAlignment="1">
      <alignment vertical="center" shrinkToFit="1"/>
    </xf>
    <xf numFmtId="0" fontId="0" fillId="0" borderId="62" xfId="0" applyBorder="1" applyAlignment="1">
      <alignment/>
    </xf>
    <xf numFmtId="0" fontId="0" fillId="0" borderId="0" xfId="0" applyBorder="1" applyAlignment="1">
      <alignment wrapText="1"/>
    </xf>
    <xf numFmtId="0" fontId="3" fillId="0" borderId="0" xfId="0" applyFont="1" applyBorder="1" applyAlignment="1">
      <alignment vertical="top" shrinkToFit="1"/>
    </xf>
    <xf numFmtId="0" fontId="3" fillId="0" borderId="0" xfId="0" applyFont="1" applyBorder="1" applyAlignment="1">
      <alignment vertical="top" wrapText="1"/>
    </xf>
    <xf numFmtId="178" fontId="3" fillId="0" borderId="39" xfId="0" applyNumberFormat="1" applyFont="1" applyBorder="1" applyAlignment="1">
      <alignment horizontal="center" vertical="center" shrinkToFit="1"/>
    </xf>
    <xf numFmtId="0" fontId="14" fillId="0" borderId="0" xfId="0" applyFont="1" applyAlignment="1">
      <alignment/>
    </xf>
    <xf numFmtId="0" fontId="14" fillId="0" borderId="63" xfId="0" applyFont="1" applyBorder="1" applyAlignment="1">
      <alignment horizontal="center" vertical="center"/>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26" xfId="0" applyFont="1" applyBorder="1" applyAlignment="1">
      <alignment/>
    </xf>
    <xf numFmtId="0" fontId="14" fillId="0" borderId="39" xfId="0" applyFont="1" applyBorder="1" applyAlignment="1">
      <alignment/>
    </xf>
    <xf numFmtId="0" fontId="14" fillId="0" borderId="42" xfId="0" applyFont="1" applyBorder="1" applyAlignment="1">
      <alignment horizontal="center" vertical="center"/>
    </xf>
    <xf numFmtId="0" fontId="14" fillId="0" borderId="0" xfId="0" applyFont="1" applyBorder="1" applyAlignment="1">
      <alignment/>
    </xf>
    <xf numFmtId="0" fontId="14" fillId="0" borderId="15" xfId="0" applyFont="1" applyBorder="1" applyAlignment="1">
      <alignment/>
    </xf>
    <xf numFmtId="0" fontId="14" fillId="0" borderId="34" xfId="0" applyFont="1" applyBorder="1" applyAlignment="1">
      <alignment/>
    </xf>
    <xf numFmtId="0" fontId="14" fillId="0" borderId="62" xfId="0" applyFont="1" applyBorder="1" applyAlignment="1">
      <alignment/>
    </xf>
    <xf numFmtId="0" fontId="14" fillId="0" borderId="20" xfId="0" applyFont="1" applyBorder="1" applyAlignment="1">
      <alignment/>
    </xf>
    <xf numFmtId="0" fontId="14" fillId="0" borderId="64" xfId="0" applyFont="1" applyBorder="1" applyAlignment="1">
      <alignment/>
    </xf>
    <xf numFmtId="0" fontId="14" fillId="0" borderId="29" xfId="0" applyFont="1" applyBorder="1" applyAlignment="1">
      <alignment/>
    </xf>
    <xf numFmtId="0" fontId="14" fillId="0" borderId="0" xfId="0" applyFont="1" applyBorder="1" applyAlignment="1">
      <alignment horizontal="left"/>
    </xf>
    <xf numFmtId="0" fontId="14" fillId="0" borderId="62" xfId="0" applyFont="1" applyBorder="1" applyAlignment="1">
      <alignment horizontal="center" vertical="center"/>
    </xf>
    <xf numFmtId="0" fontId="0" fillId="0" borderId="0" xfId="0" applyAlignment="1">
      <alignment horizontal="left"/>
    </xf>
    <xf numFmtId="0" fontId="0" fillId="33" borderId="18" xfId="0" applyFill="1" applyBorder="1" applyAlignment="1">
      <alignment horizontal="center" vertical="center"/>
    </xf>
    <xf numFmtId="0" fontId="0" fillId="33" borderId="15" xfId="0" applyFill="1" applyBorder="1" applyAlignment="1">
      <alignment horizontal="center" vertical="center"/>
    </xf>
    <xf numFmtId="0" fontId="0" fillId="33" borderId="26" xfId="0" applyFill="1" applyBorder="1" applyAlignment="1">
      <alignment vertical="center" shrinkToFit="1"/>
    </xf>
    <xf numFmtId="0" fontId="0" fillId="0" borderId="0" xfId="0" applyAlignment="1">
      <alignment/>
    </xf>
    <xf numFmtId="0" fontId="14"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18" fillId="0" borderId="68" xfId="0" applyFont="1" applyBorder="1" applyAlignment="1">
      <alignment horizontal="center" vertical="center"/>
    </xf>
    <xf numFmtId="0" fontId="14" fillId="0" borderId="26"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horizontal="right"/>
    </xf>
    <xf numFmtId="0" fontId="20" fillId="0" borderId="0" xfId="0" applyFont="1" applyBorder="1" applyAlignment="1">
      <alignment horizontal="center"/>
    </xf>
    <xf numFmtId="0" fontId="14" fillId="0" borderId="39" xfId="0" applyFont="1" applyBorder="1" applyAlignment="1">
      <alignment horizontal="distributed"/>
    </xf>
    <xf numFmtId="178" fontId="14" fillId="0" borderId="34" xfId="0" applyNumberFormat="1" applyFont="1" applyBorder="1" applyAlignment="1">
      <alignment horizontal="center" vertical="center"/>
    </xf>
    <xf numFmtId="0" fontId="14" fillId="0" borderId="37" xfId="0" applyFont="1" applyBorder="1" applyAlignment="1">
      <alignment horizontal="left" vertical="center"/>
    </xf>
    <xf numFmtId="0" fontId="14" fillId="0" borderId="0" xfId="0" applyFont="1" applyBorder="1" applyAlignment="1">
      <alignment/>
    </xf>
    <xf numFmtId="0" fontId="14" fillId="0" borderId="34" xfId="0" applyFont="1" applyBorder="1" applyAlignment="1">
      <alignment horizontal="distributed"/>
    </xf>
    <xf numFmtId="0" fontId="20" fillId="0" borderId="34" xfId="0" applyFont="1" applyBorder="1" applyAlignment="1">
      <alignment horizontal="distributed"/>
    </xf>
    <xf numFmtId="0" fontId="0" fillId="0" borderId="0" xfId="0" applyBorder="1" applyAlignment="1">
      <alignment/>
    </xf>
    <xf numFmtId="0" fontId="0" fillId="0" borderId="62" xfId="0" applyBorder="1" applyAlignment="1">
      <alignment/>
    </xf>
    <xf numFmtId="0" fontId="14" fillId="0" borderId="69" xfId="0" applyFont="1" applyBorder="1" applyAlignment="1">
      <alignment/>
    </xf>
    <xf numFmtId="0" fontId="17" fillId="0" borderId="0" xfId="0" applyFont="1" applyAlignment="1">
      <alignment horizontal="left" vertical="center"/>
    </xf>
    <xf numFmtId="0" fontId="0" fillId="0" borderId="70"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2" xfId="0" applyBorder="1" applyAlignment="1">
      <alignment vertical="center"/>
    </xf>
    <xf numFmtId="0" fontId="0" fillId="0" borderId="74" xfId="0" applyBorder="1"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horizontal="center" vertical="center"/>
    </xf>
    <xf numFmtId="0" fontId="13" fillId="0" borderId="0" xfId="0" applyFont="1" applyAlignment="1">
      <alignment vertical="center"/>
    </xf>
    <xf numFmtId="178" fontId="0" fillId="0" borderId="78" xfId="0" applyNumberFormat="1" applyBorder="1" applyAlignment="1">
      <alignment horizontal="center" vertical="center" shrinkToFit="1"/>
    </xf>
    <xf numFmtId="178" fontId="0" fillId="0" borderId="71" xfId="0" applyNumberFormat="1" applyBorder="1" applyAlignment="1">
      <alignment horizontal="center" vertical="center" shrinkToFit="1"/>
    </xf>
    <xf numFmtId="178" fontId="0" fillId="0" borderId="79" xfId="0" applyNumberFormat="1" applyBorder="1" applyAlignment="1">
      <alignment horizontal="center" vertical="center" shrinkToFit="1"/>
    </xf>
    <xf numFmtId="178" fontId="0" fillId="0" borderId="78" xfId="0" applyNumberFormat="1" applyBorder="1" applyAlignment="1">
      <alignment horizontal="right" vertical="center" shrinkToFit="1"/>
    </xf>
    <xf numFmtId="178" fontId="0" fillId="0" borderId="64" xfId="0" applyNumberFormat="1" applyBorder="1" applyAlignment="1">
      <alignment horizontal="center" vertical="center" shrinkToFit="1"/>
    </xf>
    <xf numFmtId="178" fontId="0" fillId="0" borderId="29" xfId="0" applyNumberFormat="1" applyBorder="1" applyAlignment="1">
      <alignment horizontal="center" vertical="center" shrinkToFit="1"/>
    </xf>
    <xf numFmtId="178" fontId="0" fillId="0" borderId="26" xfId="0" applyNumberFormat="1" applyBorder="1" applyAlignment="1">
      <alignment horizontal="center" vertical="center" shrinkToFit="1"/>
    </xf>
    <xf numFmtId="178" fontId="0" fillId="0" borderId="64" xfId="0" applyNumberFormat="1" applyBorder="1" applyAlignment="1">
      <alignment horizontal="right" vertical="center" shrinkToFit="1"/>
    </xf>
    <xf numFmtId="178" fontId="0" fillId="0" borderId="69" xfId="0" applyNumberFormat="1" applyBorder="1" applyAlignment="1">
      <alignment horizontal="center" vertical="center" shrinkToFit="1"/>
    </xf>
    <xf numFmtId="178" fontId="0" fillId="0" borderId="42" xfId="0" applyNumberFormat="1" applyBorder="1" applyAlignment="1">
      <alignment horizontal="center" vertical="center" shrinkToFit="1"/>
    </xf>
    <xf numFmtId="178" fontId="0" fillId="0" borderId="39" xfId="0" applyNumberFormat="1" applyBorder="1" applyAlignment="1">
      <alignment horizontal="center" vertical="center" shrinkToFit="1"/>
    </xf>
    <xf numFmtId="178" fontId="0" fillId="0" borderId="69" xfId="0" applyNumberFormat="1" applyBorder="1" applyAlignment="1">
      <alignment horizontal="right" vertical="center" shrinkToFit="1"/>
    </xf>
    <xf numFmtId="178" fontId="0" fillId="0" borderId="80" xfId="0" applyNumberFormat="1" applyBorder="1" applyAlignment="1">
      <alignment horizontal="center" vertical="center" shrinkToFit="1"/>
    </xf>
    <xf numFmtId="178" fontId="0" fillId="0" borderId="81" xfId="0" applyNumberFormat="1" applyBorder="1" applyAlignment="1">
      <alignment horizontal="center" vertical="center" shrinkToFit="1"/>
    </xf>
    <xf numFmtId="178" fontId="0" fillId="0" borderId="82" xfId="0" applyNumberFormat="1" applyBorder="1" applyAlignment="1">
      <alignment horizontal="center" vertical="center" shrinkToFit="1"/>
    </xf>
    <xf numFmtId="178" fontId="0" fillId="0" borderId="80" xfId="0" applyNumberFormat="1" applyBorder="1" applyAlignment="1">
      <alignment horizontal="right" vertical="center" shrinkToFit="1"/>
    </xf>
    <xf numFmtId="0" fontId="0" fillId="0" borderId="0" xfId="0" applyAlignment="1">
      <alignment shrinkToFit="1"/>
    </xf>
    <xf numFmtId="178" fontId="0" fillId="0" borderId="0" xfId="0" applyNumberFormat="1" applyAlignment="1">
      <alignment shrinkToFit="1"/>
    </xf>
    <xf numFmtId="0" fontId="3" fillId="0" borderId="0" xfId="0" applyFont="1" applyAlignment="1">
      <alignment horizontal="left" vertical="center" wrapText="1"/>
    </xf>
    <xf numFmtId="0" fontId="86" fillId="0" borderId="0" xfId="0" applyFont="1" applyAlignment="1">
      <alignment horizontal="center" vertical="center" wrapText="1"/>
    </xf>
    <xf numFmtId="0" fontId="86" fillId="0" borderId="0" xfId="0" applyFont="1" applyAlignment="1">
      <alignment horizontal="center" vertical="center"/>
    </xf>
    <xf numFmtId="0" fontId="86" fillId="0" borderId="0" xfId="0" applyFont="1" applyAlignment="1">
      <alignment horizontal="center" vertical="center" wrapText="1"/>
    </xf>
    <xf numFmtId="0" fontId="86" fillId="0" borderId="0" xfId="0" applyFont="1" applyAlignment="1">
      <alignment horizontal="center" vertical="center"/>
    </xf>
    <xf numFmtId="0" fontId="10" fillId="0" borderId="79" xfId="0" applyFont="1" applyBorder="1" applyAlignment="1">
      <alignment horizontal="center" vertical="center" wrapText="1"/>
    </xf>
    <xf numFmtId="0" fontId="3" fillId="0" borderId="39" xfId="0" applyFont="1" applyBorder="1" applyAlignment="1">
      <alignment horizontal="center" vertical="center"/>
    </xf>
    <xf numFmtId="0" fontId="24" fillId="0" borderId="0" xfId="0" applyFont="1" applyBorder="1" applyAlignment="1">
      <alignment vertical="center"/>
    </xf>
    <xf numFmtId="0" fontId="25" fillId="0" borderId="0" xfId="0" applyFont="1" applyAlignment="1">
      <alignment/>
    </xf>
    <xf numFmtId="0" fontId="86" fillId="0" borderId="0" xfId="0" applyFont="1" applyAlignment="1">
      <alignment vertical="center"/>
    </xf>
    <xf numFmtId="0" fontId="28" fillId="0" borderId="83" xfId="0" applyFont="1" applyBorder="1" applyAlignment="1">
      <alignment horizontal="center" vertical="center"/>
    </xf>
    <xf numFmtId="178" fontId="28" fillId="0" borderId="84" xfId="0" applyNumberFormat="1" applyFont="1" applyBorder="1" applyAlignment="1">
      <alignment horizontal="center" vertical="center"/>
    </xf>
    <xf numFmtId="0" fontId="28" fillId="0" borderId="85" xfId="0" applyFont="1" applyBorder="1" applyAlignment="1">
      <alignment horizontal="center" vertical="center"/>
    </xf>
    <xf numFmtId="178" fontId="28" fillId="0" borderId="0" xfId="0" applyNumberFormat="1" applyFont="1" applyBorder="1" applyAlignment="1">
      <alignment vertical="center"/>
    </xf>
    <xf numFmtId="178" fontId="28" fillId="0" borderId="12" xfId="0" applyNumberFormat="1" applyFont="1" applyBorder="1" applyAlignment="1">
      <alignment vertical="center"/>
    </xf>
    <xf numFmtId="0" fontId="28" fillId="0" borderId="10" xfId="0" applyFont="1" applyBorder="1" applyAlignment="1">
      <alignment horizontal="center" vertical="center"/>
    </xf>
    <xf numFmtId="178" fontId="28" fillId="0" borderId="39" xfId="0" applyNumberFormat="1" applyFont="1" applyBorder="1" applyAlignment="1">
      <alignment horizontal="center" vertical="center"/>
    </xf>
    <xf numFmtId="178" fontId="28" fillId="0" borderId="73" xfId="0" applyNumberFormat="1" applyFont="1" applyBorder="1" applyAlignment="1">
      <alignment horizontal="center" vertical="center"/>
    </xf>
    <xf numFmtId="0" fontId="28" fillId="0" borderId="39" xfId="0" applyFont="1" applyBorder="1" applyAlignment="1">
      <alignment horizontal="center" vertical="center"/>
    </xf>
    <xf numFmtId="0" fontId="28" fillId="0" borderId="73" xfId="0" applyFont="1" applyBorder="1" applyAlignment="1">
      <alignment horizontal="center" vertical="center"/>
    </xf>
    <xf numFmtId="0" fontId="28" fillId="0" borderId="0" xfId="0" applyFont="1" applyAlignment="1">
      <alignment horizontal="left" vertical="center"/>
    </xf>
    <xf numFmtId="0" fontId="0" fillId="0" borderId="0" xfId="0" applyAlignment="1">
      <alignment horizontal="right" vertical="top"/>
    </xf>
    <xf numFmtId="0" fontId="28" fillId="0" borderId="0" xfId="0" applyFont="1" applyBorder="1" applyAlignment="1">
      <alignment horizontal="center" vertical="center"/>
    </xf>
    <xf numFmtId="0" fontId="3" fillId="0" borderId="42" xfId="0" applyFont="1" applyBorder="1" applyAlignment="1">
      <alignment horizontal="center" vertical="center"/>
    </xf>
    <xf numFmtId="0" fontId="3" fillId="0" borderId="20" xfId="0" applyFont="1" applyBorder="1" applyAlignment="1">
      <alignment horizontal="center" vertical="center"/>
    </xf>
    <xf numFmtId="0" fontId="87" fillId="0" borderId="0" xfId="0" applyFont="1" applyAlignment="1">
      <alignment horizontal="left" vertical="top"/>
    </xf>
    <xf numFmtId="178" fontId="28" fillId="0" borderId="86" xfId="0" applyNumberFormat="1" applyFont="1" applyBorder="1" applyAlignment="1">
      <alignment horizontal="center" vertical="center"/>
    </xf>
    <xf numFmtId="178" fontId="28" fillId="0" borderId="82" xfId="0" applyNumberFormat="1" applyFont="1" applyBorder="1" applyAlignment="1">
      <alignment horizontal="center" vertical="center"/>
    </xf>
    <xf numFmtId="178" fontId="28" fillId="0" borderId="87" xfId="0" applyNumberFormat="1" applyFont="1" applyBorder="1" applyAlignment="1">
      <alignment horizontal="center" vertical="center"/>
    </xf>
    <xf numFmtId="0" fontId="28" fillId="0" borderId="88" xfId="0" applyFont="1" applyBorder="1" applyAlignment="1">
      <alignment horizontal="center" vertical="center"/>
    </xf>
    <xf numFmtId="178" fontId="28" fillId="0" borderId="19" xfId="0" applyNumberFormat="1" applyFont="1" applyBorder="1" applyAlignment="1">
      <alignment horizontal="center" vertical="center"/>
    </xf>
    <xf numFmtId="0" fontId="10" fillId="0" borderId="26" xfId="0" applyFont="1" applyBorder="1" applyAlignment="1">
      <alignment horizontal="center" vertical="center" wrapText="1"/>
    </xf>
    <xf numFmtId="178" fontId="28" fillId="0" borderId="89" xfId="0" applyNumberFormat="1" applyFont="1" applyBorder="1" applyAlignment="1">
      <alignment horizontal="center" vertical="center"/>
    </xf>
    <xf numFmtId="0" fontId="28" fillId="0" borderId="90" xfId="0" applyFont="1" applyBorder="1" applyAlignment="1">
      <alignment horizontal="center" vertical="center"/>
    </xf>
    <xf numFmtId="178" fontId="28" fillId="0" borderId="91" xfId="0" applyNumberFormat="1" applyFont="1" applyBorder="1" applyAlignment="1">
      <alignment horizontal="center" vertical="center"/>
    </xf>
    <xf numFmtId="178" fontId="31" fillId="0" borderId="19" xfId="0" applyNumberFormat="1" applyFont="1" applyBorder="1" applyAlignment="1">
      <alignment horizontal="center" vertical="center"/>
    </xf>
    <xf numFmtId="178" fontId="28" fillId="0" borderId="86" xfId="0" applyNumberFormat="1" applyFont="1" applyBorder="1" applyAlignment="1">
      <alignment horizontal="center" vertical="center" wrapText="1"/>
    </xf>
    <xf numFmtId="0" fontId="31" fillId="0" borderId="0" xfId="0" applyFont="1" applyAlignment="1">
      <alignment horizontal="center" vertical="center"/>
    </xf>
    <xf numFmtId="178" fontId="31" fillId="0" borderId="86" xfId="0" applyNumberFormat="1" applyFont="1" applyBorder="1" applyAlignment="1">
      <alignment horizontal="center" vertical="center"/>
    </xf>
    <xf numFmtId="178" fontId="31" fillId="0" borderId="92" xfId="0" applyNumberFormat="1" applyFont="1" applyBorder="1" applyAlignment="1">
      <alignment horizontal="center" vertical="center"/>
    </xf>
    <xf numFmtId="0" fontId="0" fillId="0" borderId="0" xfId="0" applyFill="1" applyBorder="1" applyAlignment="1">
      <alignment vertical="center" wrapText="1" shrinkToFit="1"/>
    </xf>
    <xf numFmtId="0" fontId="0" fillId="0" borderId="26" xfId="0" applyBorder="1" applyAlignment="1">
      <alignment horizontal="left"/>
    </xf>
    <xf numFmtId="0" fontId="0" fillId="0" borderId="18" xfId="0" applyBorder="1" applyAlignment="1">
      <alignment horizontal="right" vertical="center" shrinkToFit="1"/>
    </xf>
    <xf numFmtId="0" fontId="0" fillId="0" borderId="48" xfId="0" applyBorder="1" applyAlignment="1">
      <alignment horizontal="center" vertical="center"/>
    </xf>
    <xf numFmtId="0" fontId="33" fillId="0" borderId="0" xfId="0" applyFont="1" applyAlignment="1">
      <alignment horizontal="center" vertical="center"/>
    </xf>
    <xf numFmtId="0" fontId="28" fillId="0" borderId="85" xfId="0" applyFont="1" applyBorder="1" applyAlignment="1" applyProtection="1">
      <alignment horizontal="center" vertical="center"/>
      <protection locked="0"/>
    </xf>
    <xf numFmtId="178" fontId="31" fillId="0" borderId="19" xfId="0" applyNumberFormat="1" applyFont="1" applyBorder="1" applyAlignment="1" applyProtection="1">
      <alignment horizontal="center" vertical="center"/>
      <protection locked="0"/>
    </xf>
    <xf numFmtId="0" fontId="28" fillId="0" borderId="93" xfId="0" applyFont="1" applyBorder="1" applyAlignment="1" applyProtection="1">
      <alignment horizontal="center" vertical="center"/>
      <protection locked="0"/>
    </xf>
    <xf numFmtId="178" fontId="31" fillId="0" borderId="91" xfId="0" applyNumberFormat="1" applyFont="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0" fontId="0" fillId="6" borderId="94" xfId="0" applyFill="1" applyBorder="1" applyAlignment="1" applyProtection="1">
      <alignment horizontal="center" vertical="center" shrinkToFit="1"/>
      <protection locked="0"/>
    </xf>
    <xf numFmtId="49" fontId="0" fillId="6" borderId="27" xfId="0" applyNumberFormat="1" applyFill="1" applyBorder="1" applyAlignment="1" applyProtection="1">
      <alignment horizontal="center" vertical="center" shrinkToFit="1"/>
      <protection locked="0"/>
    </xf>
    <xf numFmtId="49" fontId="0" fillId="6" borderId="95" xfId="0" applyNumberFormat="1" applyFill="1" applyBorder="1" applyAlignment="1" applyProtection="1">
      <alignment horizontal="center" vertical="center" shrinkToFit="1"/>
      <protection locked="0"/>
    </xf>
    <xf numFmtId="49" fontId="0" fillId="6" borderId="38" xfId="0" applyNumberFormat="1" applyFill="1" applyBorder="1" applyAlignment="1" applyProtection="1">
      <alignment horizontal="center" vertical="center"/>
      <protection locked="0"/>
    </xf>
    <xf numFmtId="49" fontId="0" fillId="6" borderId="29" xfId="0" applyNumberFormat="1" applyFill="1" applyBorder="1" applyAlignment="1" applyProtection="1">
      <alignment horizontal="center" vertical="center"/>
      <protection locked="0"/>
    </xf>
    <xf numFmtId="49" fontId="0" fillId="6" borderId="94" xfId="0" applyNumberFormat="1" applyFill="1" applyBorder="1" applyAlignment="1" applyProtection="1">
      <alignment horizontal="center" vertical="center" shrinkToFit="1"/>
      <protection locked="0"/>
    </xf>
    <xf numFmtId="49" fontId="0" fillId="6" borderId="42" xfId="0" applyNumberFormat="1" applyFill="1" applyBorder="1" applyAlignment="1" applyProtection="1">
      <alignment horizontal="center" vertical="center"/>
      <protection locked="0"/>
    </xf>
    <xf numFmtId="49" fontId="0" fillId="6" borderId="20"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176" fontId="0" fillId="6" borderId="19" xfId="0" applyNumberFormat="1" applyFill="1" applyBorder="1" applyAlignment="1" applyProtection="1">
      <alignment horizontal="center" vertical="center"/>
      <protection locked="0"/>
    </xf>
    <xf numFmtId="49" fontId="0" fillId="6" borderId="19" xfId="0" applyNumberFormat="1" applyFill="1" applyBorder="1" applyAlignment="1" applyProtection="1">
      <alignment horizontal="center" vertical="center"/>
      <protection locked="0"/>
    </xf>
    <xf numFmtId="176" fontId="0" fillId="6" borderId="31" xfId="0" applyNumberFormat="1" applyFill="1" applyBorder="1" applyAlignment="1" applyProtection="1">
      <alignment horizontal="center" vertical="center"/>
      <protection locked="0"/>
    </xf>
    <xf numFmtId="176" fontId="0" fillId="6" borderId="20" xfId="0" applyNumberFormat="1" applyFill="1" applyBorder="1" applyAlignment="1" applyProtection="1">
      <alignment horizontal="center" vertical="center"/>
      <protection locked="0"/>
    </xf>
    <xf numFmtId="176" fontId="0" fillId="6" borderId="0" xfId="0" applyNumberFormat="1" applyFill="1" applyAlignment="1" applyProtection="1">
      <alignment horizontal="right" vertical="center"/>
      <protection locked="0"/>
    </xf>
    <xf numFmtId="176" fontId="0" fillId="6" borderId="40" xfId="0" applyNumberFormat="1" applyFill="1" applyBorder="1" applyAlignment="1" applyProtection="1">
      <alignment horizontal="center" vertical="center"/>
      <protection locked="0"/>
    </xf>
    <xf numFmtId="176" fontId="0" fillId="6" borderId="42" xfId="0" applyNumberFormat="1" applyFill="1" applyBorder="1" applyAlignment="1" applyProtection="1">
      <alignment horizontal="center" vertical="center"/>
      <protection locked="0"/>
    </xf>
    <xf numFmtId="176" fontId="0" fillId="6" borderId="39" xfId="0" applyNumberFormat="1" applyFill="1" applyBorder="1" applyAlignment="1" applyProtection="1">
      <alignment horizontal="right" vertical="center"/>
      <protection locked="0"/>
    </xf>
    <xf numFmtId="0" fontId="0" fillId="6" borderId="0" xfId="0" applyFill="1" applyAlignment="1" applyProtection="1">
      <alignment horizontal="center" vertical="center"/>
      <protection locked="0"/>
    </xf>
    <xf numFmtId="180" fontId="0" fillId="6" borderId="19" xfId="0" applyNumberFormat="1"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26" fillId="0" borderId="79" xfId="0" applyFont="1" applyBorder="1" applyAlignment="1" applyProtection="1">
      <alignment horizontal="center" vertical="center" shrinkToFit="1"/>
      <protection locked="0"/>
    </xf>
    <xf numFmtId="0" fontId="26" fillId="0" borderId="71"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79" xfId="0" applyFont="1" applyBorder="1" applyAlignment="1" applyProtection="1">
      <alignment horizontal="right" vertical="center" shrinkToFit="1"/>
      <protection locked="0"/>
    </xf>
    <xf numFmtId="0" fontId="26" fillId="0" borderId="39"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39" xfId="0" applyFont="1" applyBorder="1" applyAlignment="1" applyProtection="1">
      <alignment horizontal="right" vertical="center" shrinkToFit="1"/>
      <protection locked="0"/>
    </xf>
    <xf numFmtId="0" fontId="26" fillId="0" borderId="34" xfId="0" applyFont="1" applyBorder="1" applyAlignment="1" applyProtection="1">
      <alignment horizontal="center" vertical="center" shrinkToFit="1"/>
      <protection locked="0"/>
    </xf>
    <xf numFmtId="0" fontId="26" fillId="0" borderId="37"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center" shrinkToFit="1"/>
      <protection locked="0"/>
    </xf>
    <xf numFmtId="0" fontId="26" fillId="0" borderId="0" xfId="0" applyFont="1" applyBorder="1" applyAlignment="1" applyProtection="1">
      <alignment horizontal="right" vertical="center" shrinkToFit="1"/>
      <protection locked="0"/>
    </xf>
    <xf numFmtId="0" fontId="26" fillId="0" borderId="0"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75"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26" fillId="0" borderId="11" xfId="0" applyFont="1" applyBorder="1" applyAlignment="1" applyProtection="1">
      <alignment horizontal="right" vertical="center" shrinkToFit="1"/>
      <protection locked="0"/>
    </xf>
    <xf numFmtId="0" fontId="0" fillId="0" borderId="0" xfId="0" applyAlignment="1" applyProtection="1">
      <alignment vertical="center"/>
      <protection locked="0"/>
    </xf>
    <xf numFmtId="20" fontId="3" fillId="0" borderId="0" xfId="0" applyNumberFormat="1" applyFont="1" applyAlignment="1">
      <alignment vertical="center"/>
    </xf>
    <xf numFmtId="0" fontId="86" fillId="0" borderId="0" xfId="0" applyFont="1" applyAlignment="1">
      <alignment horizontal="center" vertical="center" wrapText="1"/>
    </xf>
    <xf numFmtId="0" fontId="86" fillId="0" borderId="0" xfId="0" applyFont="1" applyAlignment="1">
      <alignment horizontal="center" vertical="center"/>
    </xf>
    <xf numFmtId="0" fontId="2" fillId="0" borderId="0" xfId="0" applyFont="1" applyAlignment="1" applyProtection="1">
      <alignment horizontal="center" vertical="center"/>
      <protection locked="0"/>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top" wrapText="1"/>
    </xf>
    <xf numFmtId="0" fontId="85" fillId="0" borderId="0" xfId="0" applyFont="1" applyAlignment="1">
      <alignment vertical="top" wrapText="1"/>
    </xf>
    <xf numFmtId="0" fontId="0" fillId="0" borderId="0" xfId="0" applyFont="1" applyAlignment="1">
      <alignment vertical="top" wrapText="1"/>
    </xf>
    <xf numFmtId="0" fontId="22" fillId="0" borderId="0" xfId="0" applyFont="1" applyAlignment="1">
      <alignment horizontal="left"/>
    </xf>
    <xf numFmtId="0" fontId="0" fillId="0" borderId="18" xfId="0" applyBorder="1" applyAlignment="1">
      <alignment horizontal="center" vertical="center"/>
    </xf>
    <xf numFmtId="0" fontId="0" fillId="0" borderId="0" xfId="0" applyAlignment="1">
      <alignment vertical="top"/>
    </xf>
    <xf numFmtId="0" fontId="88" fillId="0" borderId="0" xfId="0" applyFont="1" applyAlignment="1">
      <alignment/>
    </xf>
    <xf numFmtId="0" fontId="3" fillId="0" borderId="0" xfId="0" applyFont="1" applyAlignment="1">
      <alignment vertical="top"/>
    </xf>
    <xf numFmtId="0" fontId="3" fillId="0" borderId="0" xfId="0" applyFont="1" applyAlignment="1">
      <alignment horizontal="right" vertical="center"/>
    </xf>
    <xf numFmtId="0" fontId="89" fillId="0" borderId="0" xfId="0" applyFont="1" applyAlignment="1">
      <alignment vertical="top" wrapText="1"/>
    </xf>
    <xf numFmtId="0" fontId="90" fillId="0" borderId="0" xfId="0" applyFont="1" applyBorder="1" applyAlignment="1">
      <alignment horizontal="lef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vertical="center"/>
    </xf>
    <xf numFmtId="0" fontId="14" fillId="0" borderId="101" xfId="0" applyFont="1" applyBorder="1" applyAlignment="1">
      <alignment vertical="center"/>
    </xf>
    <xf numFmtId="0" fontId="14" fillId="0" borderId="102" xfId="0" applyFont="1" applyBorder="1" applyAlignment="1">
      <alignment horizontal="center" vertical="top"/>
    </xf>
    <xf numFmtId="0" fontId="14" fillId="0" borderId="103" xfId="0" applyFont="1" applyBorder="1" applyAlignment="1">
      <alignment horizontal="center" vertical="top"/>
    </xf>
    <xf numFmtId="0" fontId="3" fillId="0" borderId="104" xfId="0" applyFont="1" applyBorder="1" applyAlignment="1">
      <alignment horizontal="center" vertical="center"/>
    </xf>
    <xf numFmtId="0" fontId="3" fillId="0" borderId="105" xfId="0" applyFont="1" applyBorder="1" applyAlignment="1">
      <alignment horizontal="center" vertical="center"/>
    </xf>
    <xf numFmtId="56" fontId="3" fillId="0" borderId="74"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73" xfId="0" applyFont="1" applyBorder="1" applyAlignment="1">
      <alignment horizontal="center" vertical="center"/>
    </xf>
    <xf numFmtId="0" fontId="3" fillId="0" borderId="111" xfId="0" applyFont="1" applyBorder="1" applyAlignment="1">
      <alignment horizontal="center" vertical="center"/>
    </xf>
    <xf numFmtId="0" fontId="2" fillId="0" borderId="26" xfId="0" applyFont="1" applyBorder="1" applyAlignment="1">
      <alignment horizontal="center" vertical="center"/>
    </xf>
    <xf numFmtId="0" fontId="3" fillId="0" borderId="74" xfId="0" applyFont="1" applyBorder="1" applyAlignment="1">
      <alignment horizontal="center" vertical="center"/>
    </xf>
    <xf numFmtId="0" fontId="3" fillId="0" borderId="49" xfId="0" applyFont="1" applyBorder="1" applyAlignment="1">
      <alignment vertical="center"/>
    </xf>
    <xf numFmtId="0" fontId="0" fillId="0" borderId="0" xfId="0" applyBorder="1" applyAlignment="1">
      <alignment vertical="top" wrapText="1"/>
    </xf>
    <xf numFmtId="180" fontId="0" fillId="6" borderId="18" xfId="0" applyNumberFormat="1" applyFill="1" applyBorder="1" applyAlignment="1" applyProtection="1">
      <alignment horizontal="center" vertical="center"/>
      <protection locked="0"/>
    </xf>
    <xf numFmtId="49" fontId="0" fillId="6" borderId="19" xfId="0" applyNumberFormat="1" applyFill="1" applyBorder="1" applyAlignment="1" applyProtection="1">
      <alignment horizontal="distributed" vertical="center" shrinkToFit="1"/>
      <protection locked="0"/>
    </xf>
    <xf numFmtId="0" fontId="0" fillId="0" borderId="62" xfId="0" applyBorder="1" applyAlignment="1">
      <alignment vertical="center"/>
    </xf>
    <xf numFmtId="0" fontId="91" fillId="0" borderId="0" xfId="0" applyFont="1" applyBorder="1" applyAlignment="1">
      <alignment wrapText="1"/>
    </xf>
    <xf numFmtId="0" fontId="0" fillId="0" borderId="0" xfId="0" applyBorder="1" applyAlignment="1">
      <alignment/>
    </xf>
    <xf numFmtId="0" fontId="91" fillId="0" borderId="34" xfId="0" applyFont="1" applyBorder="1" applyAlignment="1">
      <alignment wrapText="1"/>
    </xf>
    <xf numFmtId="0" fontId="92" fillId="0" borderId="0" xfId="0" applyFont="1" applyAlignment="1">
      <alignment horizontal="justify" vertical="center"/>
    </xf>
    <xf numFmtId="0" fontId="93" fillId="0" borderId="0" xfId="0" applyFont="1" applyAlignment="1">
      <alignment vertical="center"/>
    </xf>
    <xf numFmtId="0" fontId="92" fillId="0" borderId="0" xfId="0" applyFont="1" applyAlignment="1">
      <alignment horizontal="right" vertical="center"/>
    </xf>
    <xf numFmtId="0" fontId="92" fillId="0" borderId="0" xfId="0" applyFont="1" applyAlignment="1">
      <alignment horizontal="left" vertical="center"/>
    </xf>
    <xf numFmtId="0" fontId="92" fillId="0" borderId="0" xfId="0" applyFont="1" applyAlignment="1">
      <alignment horizontal="center" vertical="center"/>
    </xf>
    <xf numFmtId="0" fontId="92" fillId="0" borderId="0" xfId="0" applyFont="1" applyAlignment="1">
      <alignment horizontal="left" vertical="center" wrapText="1"/>
    </xf>
    <xf numFmtId="0" fontId="92" fillId="0" borderId="0" xfId="0" applyFont="1" applyBorder="1" applyAlignment="1">
      <alignment horizontal="center" vertical="center" wrapText="1"/>
    </xf>
    <xf numFmtId="0" fontId="93" fillId="0" borderId="0" xfId="0" applyFont="1" applyAlignment="1">
      <alignment vertical="top"/>
    </xf>
    <xf numFmtId="0" fontId="92" fillId="0" borderId="0" xfId="0" applyFont="1" applyAlignment="1">
      <alignment horizontal="center" vertical="top"/>
    </xf>
    <xf numFmtId="0" fontId="92" fillId="0" borderId="0" xfId="0" applyFont="1" applyAlignment="1">
      <alignment horizontal="left" vertical="top"/>
    </xf>
    <xf numFmtId="0" fontId="92" fillId="0" borderId="0" xfId="0" applyFont="1" applyAlignment="1">
      <alignment horizontal="right" vertical="top"/>
    </xf>
    <xf numFmtId="0" fontId="94" fillId="0" borderId="0" xfId="0" applyFont="1" applyAlignment="1">
      <alignment vertical="top"/>
    </xf>
    <xf numFmtId="0" fontId="93" fillId="0" borderId="0" xfId="0" applyFont="1" applyAlignment="1">
      <alignment horizontal="right" vertical="top"/>
    </xf>
    <xf numFmtId="0" fontId="92" fillId="0" borderId="0" xfId="0" applyFont="1" applyAlignment="1">
      <alignment vertical="top"/>
    </xf>
    <xf numFmtId="0" fontId="92" fillId="0" borderId="0" xfId="0" applyFont="1" applyAlignment="1">
      <alignment horizontal="left" vertical="top" wrapText="1"/>
    </xf>
    <xf numFmtId="0" fontId="92" fillId="0" borderId="0" xfId="0" applyFont="1" applyBorder="1" applyAlignment="1">
      <alignment horizontal="center" vertical="center"/>
    </xf>
    <xf numFmtId="0" fontId="93" fillId="0" borderId="0" xfId="0" applyFont="1" applyAlignment="1">
      <alignment horizontal="center" vertical="center"/>
    </xf>
    <xf numFmtId="0" fontId="93" fillId="0" borderId="0" xfId="0" applyFont="1" applyAlignment="1">
      <alignment/>
    </xf>
    <xf numFmtId="0" fontId="93" fillId="0" borderId="20" xfId="0" applyFont="1" applyBorder="1" applyAlignment="1">
      <alignment vertical="center"/>
    </xf>
    <xf numFmtId="0" fontId="93" fillId="0" borderId="0" xfId="0" applyFont="1" applyBorder="1" applyAlignment="1">
      <alignment horizontal="left" vertical="center"/>
    </xf>
    <xf numFmtId="0" fontId="92" fillId="0" borderId="0" xfId="0" applyFont="1" applyBorder="1" applyAlignment="1">
      <alignment horizontal="center" vertical="top"/>
    </xf>
    <xf numFmtId="0" fontId="95" fillId="0" borderId="0" xfId="0" applyFont="1" applyAlignment="1">
      <alignment vertical="center"/>
    </xf>
    <xf numFmtId="0" fontId="92" fillId="0" borderId="0" xfId="0" applyFont="1" applyAlignment="1">
      <alignment horizontal="center" vertical="top" wrapText="1"/>
    </xf>
    <xf numFmtId="49" fontId="92" fillId="0" borderId="0" xfId="0" applyNumberFormat="1" applyFont="1" applyAlignment="1">
      <alignment horizontal="center" vertical="top" wrapText="1"/>
    </xf>
    <xf numFmtId="0" fontId="93" fillId="0" borderId="0" xfId="0" applyFont="1" applyBorder="1" applyAlignment="1">
      <alignment horizontal="distributed" vertical="top"/>
    </xf>
    <xf numFmtId="0" fontId="93" fillId="0" borderId="0" xfId="0" applyFont="1" applyBorder="1" applyAlignment="1">
      <alignment horizontal="left" vertical="top"/>
    </xf>
    <xf numFmtId="0" fontId="93" fillId="0" borderId="0" xfId="0" applyFont="1" applyBorder="1" applyAlignment="1">
      <alignment vertical="center"/>
    </xf>
    <xf numFmtId="0" fontId="93" fillId="0" borderId="0" xfId="0" applyFont="1" applyBorder="1" applyAlignment="1">
      <alignment horizontal="center"/>
    </xf>
    <xf numFmtId="0" fontId="93" fillId="0" borderId="0" xfId="0" applyFont="1" applyBorder="1" applyAlignment="1">
      <alignment horizontal="center" vertical="center"/>
    </xf>
    <xf numFmtId="0" fontId="93" fillId="0" borderId="62" xfId="0" applyFont="1" applyBorder="1" applyAlignment="1">
      <alignment vertical="center"/>
    </xf>
    <xf numFmtId="0" fontId="92" fillId="0" borderId="0" xfId="0" applyFont="1" applyAlignment="1">
      <alignment horizontal="left" vertical="center"/>
    </xf>
    <xf numFmtId="0" fontId="0" fillId="0" borderId="19" xfId="0" applyFont="1" applyBorder="1" applyAlignment="1">
      <alignment horizontal="right" vertical="center" wrapText="1"/>
    </xf>
    <xf numFmtId="49" fontId="0" fillId="6" borderId="42" xfId="0" applyNumberFormat="1" applyFill="1" applyBorder="1" applyAlignment="1" applyProtection="1">
      <alignment horizontal="center" vertical="center"/>
      <protection locked="0"/>
    </xf>
    <xf numFmtId="0" fontId="3" fillId="0" borderId="62" xfId="0" applyFont="1" applyBorder="1" applyAlignment="1">
      <alignment horizontal="center" vertical="center"/>
    </xf>
    <xf numFmtId="178" fontId="3" fillId="0" borderId="0" xfId="0" applyNumberFormat="1" applyFont="1" applyBorder="1" applyAlignment="1">
      <alignment horizontal="center" vertical="center"/>
    </xf>
    <xf numFmtId="0" fontId="3" fillId="0" borderId="112"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shrinkToFit="1"/>
    </xf>
    <xf numFmtId="0" fontId="93" fillId="0" borderId="0" xfId="0" applyFont="1" applyBorder="1" applyAlignment="1">
      <alignment horizontal="left" vertical="top" wrapText="1"/>
    </xf>
    <xf numFmtId="0" fontId="93" fillId="0" borderId="0" xfId="0" applyFont="1" applyAlignment="1">
      <alignment horizontal="left" vertical="center"/>
    </xf>
    <xf numFmtId="0" fontId="96" fillId="0" borderId="0" xfId="0" applyFont="1" applyAlignment="1">
      <alignment horizontal="justify" vertical="center"/>
    </xf>
    <xf numFmtId="49" fontId="92" fillId="0" borderId="0" xfId="0" applyNumberFormat="1" applyFont="1" applyAlignment="1">
      <alignment horizontal="right" vertical="center"/>
    </xf>
    <xf numFmtId="0" fontId="93" fillId="0" borderId="0" xfId="0" applyFont="1" applyAlignment="1">
      <alignment horizontal="right" vertical="center"/>
    </xf>
    <xf numFmtId="0" fontId="97" fillId="0" borderId="0" xfId="0" applyFont="1" applyAlignment="1">
      <alignment vertical="center"/>
    </xf>
    <xf numFmtId="49" fontId="93" fillId="0" borderId="0" xfId="0" applyNumberFormat="1" applyFont="1" applyAlignment="1">
      <alignment vertical="center"/>
    </xf>
    <xf numFmtId="0" fontId="93" fillId="0" borderId="15" xfId="0" applyFont="1" applyBorder="1" applyAlignment="1">
      <alignment vertical="center"/>
    </xf>
    <xf numFmtId="0" fontId="93" fillId="0" borderId="34" xfId="0" applyFont="1" applyBorder="1" applyAlignment="1">
      <alignment vertical="center"/>
    </xf>
    <xf numFmtId="0" fontId="93" fillId="0" borderId="37" xfId="0" applyFont="1" applyBorder="1" applyAlignment="1">
      <alignment vertical="center"/>
    </xf>
    <xf numFmtId="0" fontId="93" fillId="0" borderId="64" xfId="0" applyFont="1" applyBorder="1" applyAlignment="1">
      <alignment vertical="center"/>
    </xf>
    <xf numFmtId="0" fontId="93" fillId="0" borderId="26" xfId="0" applyFont="1" applyBorder="1" applyAlignment="1">
      <alignment vertical="center"/>
    </xf>
    <xf numFmtId="0" fontId="93" fillId="0" borderId="29" xfId="0" applyFont="1" applyBorder="1" applyAlignment="1">
      <alignment vertical="center"/>
    </xf>
    <xf numFmtId="0" fontId="0" fillId="6" borderId="25" xfId="0" applyNumberFormat="1" applyFill="1" applyBorder="1" applyAlignment="1" applyProtection="1">
      <alignment horizontal="center" vertical="center"/>
      <protection locked="0"/>
    </xf>
    <xf numFmtId="0" fontId="0" fillId="6" borderId="29" xfId="0" applyNumberFormat="1" applyFill="1" applyBorder="1" applyAlignment="1" applyProtection="1">
      <alignment horizontal="center" vertical="center"/>
      <protection locked="0"/>
    </xf>
    <xf numFmtId="0" fontId="92" fillId="0" borderId="0" xfId="0" applyFont="1" applyAlignment="1">
      <alignment vertical="center"/>
    </xf>
    <xf numFmtId="0" fontId="93" fillId="0" borderId="62" xfId="0" applyFont="1" applyBorder="1" applyAlignment="1">
      <alignment vertical="top"/>
    </xf>
    <xf numFmtId="0" fontId="14" fillId="0" borderId="0" xfId="0" applyFont="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26" fillId="0" borderId="49" xfId="0" applyFont="1" applyBorder="1" applyAlignment="1">
      <alignment horizontal="center" vertical="center"/>
    </xf>
    <xf numFmtId="0" fontId="0" fillId="0" borderId="0" xfId="0" applyAlignment="1">
      <alignment vertical="center" wrapText="1"/>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6" xfId="0" applyFont="1" applyBorder="1" applyAlignment="1">
      <alignment horizontal="center" vertical="center"/>
    </xf>
    <xf numFmtId="0" fontId="0" fillId="0" borderId="0" xfId="0" applyFont="1" applyAlignment="1">
      <alignment vertical="center"/>
    </xf>
    <xf numFmtId="49" fontId="0" fillId="0" borderId="69" xfId="0" applyNumberFormat="1" applyFill="1" applyBorder="1" applyAlignment="1" applyProtection="1">
      <alignment horizontal="center" vertical="center"/>
      <protection locked="0"/>
    </xf>
    <xf numFmtId="49" fontId="0" fillId="0" borderId="39" xfId="0" applyNumberFormat="1" applyFill="1" applyBorder="1" applyAlignment="1" applyProtection="1">
      <alignment horizontal="center" vertical="center"/>
      <protection locked="0"/>
    </xf>
    <xf numFmtId="0" fontId="0" fillId="0" borderId="34" xfId="0" applyFont="1" applyFill="1" applyBorder="1" applyAlignment="1">
      <alignment horizontal="center" vertical="center"/>
    </xf>
    <xf numFmtId="0" fontId="0" fillId="0" borderId="0" xfId="0" applyFont="1" applyAlignment="1">
      <alignment/>
    </xf>
    <xf numFmtId="0" fontId="7" fillId="0" borderId="0" xfId="0" applyFont="1" applyBorder="1" applyAlignment="1">
      <alignment vertical="center" shrinkToFit="1"/>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xf>
    <xf numFmtId="0" fontId="0" fillId="0" borderId="33" xfId="0" applyBorder="1" applyAlignment="1">
      <alignment horizontal="center" vertical="center"/>
    </xf>
    <xf numFmtId="0" fontId="5" fillId="0" borderId="0" xfId="0" applyFont="1" applyBorder="1" applyAlignment="1">
      <alignment vertical="center" wrapText="1"/>
    </xf>
    <xf numFmtId="178" fontId="3" fillId="0" borderId="0" xfId="0" applyNumberFormat="1" applyFont="1" applyBorder="1" applyAlignment="1">
      <alignment vertical="top"/>
    </xf>
    <xf numFmtId="178" fontId="3" fillId="0" borderId="49" xfId="0" applyNumberFormat="1" applyFont="1" applyBorder="1" applyAlignment="1">
      <alignment vertical="top"/>
    </xf>
    <xf numFmtId="178" fontId="3" fillId="0" borderId="34" xfId="0" applyNumberFormat="1" applyFont="1" applyBorder="1" applyAlignment="1">
      <alignment vertical="top"/>
    </xf>
    <xf numFmtId="178" fontId="3" fillId="0" borderId="12" xfId="0" applyNumberFormat="1" applyFont="1" applyBorder="1" applyAlignment="1">
      <alignment vertical="top"/>
    </xf>
    <xf numFmtId="0" fontId="7" fillId="0" borderId="62" xfId="0" applyFont="1" applyBorder="1" applyAlignment="1">
      <alignment horizontal="right"/>
    </xf>
    <xf numFmtId="178" fontId="3" fillId="0" borderId="86" xfId="0" applyNumberFormat="1" applyFont="1" applyBorder="1" applyAlignment="1">
      <alignment vertical="top"/>
    </xf>
    <xf numFmtId="0" fontId="3" fillId="0" borderId="49" xfId="0" applyFont="1" applyBorder="1" applyAlignment="1">
      <alignment/>
    </xf>
    <xf numFmtId="178" fontId="3" fillId="0" borderId="13" xfId="0" applyNumberFormat="1" applyFont="1" applyBorder="1" applyAlignment="1">
      <alignment vertical="top"/>
    </xf>
    <xf numFmtId="0" fontId="3" fillId="0" borderId="49" xfId="0" applyFont="1" applyBorder="1" applyAlignment="1">
      <alignment vertical="center" shrinkToFit="1"/>
    </xf>
    <xf numFmtId="0" fontId="3" fillId="0" borderId="0" xfId="0" applyFont="1" applyBorder="1" applyAlignment="1">
      <alignment/>
    </xf>
    <xf numFmtId="0" fontId="85" fillId="0" borderId="15" xfId="0" applyFont="1" applyBorder="1" applyAlignment="1">
      <alignment vertical="center"/>
    </xf>
    <xf numFmtId="0" fontId="0" fillId="33" borderId="26" xfId="0" applyFill="1" applyBorder="1" applyAlignment="1">
      <alignment vertical="top"/>
    </xf>
    <xf numFmtId="0" fontId="0" fillId="0" borderId="0" xfId="0" applyBorder="1" applyAlignment="1">
      <alignment vertical="center"/>
    </xf>
    <xf numFmtId="0" fontId="85" fillId="0" borderId="0" xfId="0" applyFont="1" applyBorder="1" applyAlignment="1">
      <alignment horizontal="center" vertical="center" wrapText="1"/>
    </xf>
    <xf numFmtId="0" fontId="85" fillId="0" borderId="0" xfId="0" applyFont="1" applyBorder="1" applyAlignment="1">
      <alignment vertical="center"/>
    </xf>
    <xf numFmtId="1" fontId="0" fillId="0" borderId="0" xfId="0" applyNumberFormat="1" applyAlignment="1">
      <alignment horizontal="left"/>
    </xf>
    <xf numFmtId="0" fontId="3" fillId="0" borderId="76" xfId="0" applyFont="1" applyBorder="1" applyAlignment="1">
      <alignment/>
    </xf>
    <xf numFmtId="0" fontId="3" fillId="0" borderId="115" xfId="0" applyFont="1" applyBorder="1" applyAlignment="1">
      <alignment/>
    </xf>
    <xf numFmtId="0" fontId="3" fillId="0" borderId="74" xfId="0" applyFont="1" applyBorder="1" applyAlignment="1">
      <alignment/>
    </xf>
    <xf numFmtId="0" fontId="3" fillId="0" borderId="116" xfId="0" applyFont="1" applyBorder="1" applyAlignment="1">
      <alignment/>
    </xf>
    <xf numFmtId="0" fontId="7" fillId="0" borderId="62" xfId="0" applyFont="1" applyBorder="1" applyAlignment="1">
      <alignment horizontal="right" vertical="center"/>
    </xf>
    <xf numFmtId="0" fontId="7" fillId="0" borderId="112" xfId="0" applyFont="1" applyBorder="1" applyAlignment="1">
      <alignment horizontal="right" vertical="center"/>
    </xf>
    <xf numFmtId="0" fontId="7" fillId="0" borderId="15" xfId="0" applyFont="1" applyBorder="1" applyAlignment="1">
      <alignment horizontal="right" vertical="center"/>
    </xf>
    <xf numFmtId="0" fontId="3" fillId="0" borderId="34" xfId="0" applyFont="1" applyBorder="1" applyAlignment="1">
      <alignment/>
    </xf>
    <xf numFmtId="0" fontId="7" fillId="0" borderId="117" xfId="0" applyFont="1" applyBorder="1" applyAlignment="1">
      <alignment horizontal="right" vertical="center"/>
    </xf>
    <xf numFmtId="0" fontId="4" fillId="0" borderId="0" xfId="0" applyFont="1" applyBorder="1" applyAlignment="1">
      <alignment horizontal="center" vertical="center"/>
    </xf>
    <xf numFmtId="176" fontId="0" fillId="6" borderId="42" xfId="0" applyNumberFormat="1" applyFill="1" applyBorder="1" applyAlignment="1" applyProtection="1">
      <alignment horizontal="center" vertical="center"/>
      <protection locked="0"/>
    </xf>
    <xf numFmtId="49" fontId="0" fillId="6" borderId="69" xfId="0" applyNumberFormat="1" applyFill="1" applyBorder="1" applyAlignment="1" applyProtection="1">
      <alignment horizontal="center" vertical="center"/>
      <protection locked="0"/>
    </xf>
    <xf numFmtId="0" fontId="28" fillId="0" borderId="86" xfId="0" applyFont="1" applyBorder="1" applyAlignment="1">
      <alignment vertical="center"/>
    </xf>
    <xf numFmtId="0" fontId="3" fillId="0" borderId="118" xfId="0" applyFont="1" applyBorder="1" applyAlignment="1">
      <alignment horizontal="center" vertical="center"/>
    </xf>
    <xf numFmtId="0" fontId="0" fillId="6" borderId="39" xfId="0" applyFill="1" applyBorder="1" applyAlignment="1">
      <alignment horizontal="center" vertical="center"/>
    </xf>
    <xf numFmtId="49" fontId="0" fillId="0" borderId="48" xfId="0" applyNumberFormat="1" applyBorder="1" applyAlignment="1">
      <alignment horizontal="center" vertical="center" shrinkToFit="1"/>
    </xf>
    <xf numFmtId="49" fontId="0" fillId="6" borderId="48" xfId="0" applyNumberFormat="1" applyFill="1" applyBorder="1" applyAlignment="1" applyProtection="1">
      <alignment horizontal="center" vertical="center" shrinkToFit="1"/>
      <protection locked="0"/>
    </xf>
    <xf numFmtId="49" fontId="0" fillId="6" borderId="33" xfId="0" applyNumberFormat="1" applyFill="1" applyBorder="1" applyAlignment="1" applyProtection="1">
      <alignment horizontal="center" vertical="center"/>
      <protection locked="0"/>
    </xf>
    <xf numFmtId="49" fontId="0" fillId="6" borderId="37" xfId="0" applyNumberFormat="1" applyFill="1" applyBorder="1" applyAlignment="1" applyProtection="1">
      <alignment horizontal="center" vertical="center"/>
      <protection locked="0"/>
    </xf>
    <xf numFmtId="176" fontId="0" fillId="0" borderId="69" xfId="0" applyNumberFormat="1" applyFill="1" applyBorder="1" applyAlignment="1" applyProtection="1">
      <alignment horizontal="right" vertical="center"/>
      <protection locked="0"/>
    </xf>
    <xf numFmtId="0" fontId="0" fillId="0" borderId="62" xfId="0"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xf>
    <xf numFmtId="0" fontId="0" fillId="0" borderId="26" xfId="0" applyFill="1" applyBorder="1" applyAlignment="1">
      <alignment vertical="top" wrapText="1"/>
    </xf>
    <xf numFmtId="186" fontId="93" fillId="0" borderId="0" xfId="0" applyNumberFormat="1" applyFont="1" applyAlignment="1">
      <alignment vertical="center"/>
    </xf>
    <xf numFmtId="178" fontId="13" fillId="0" borderId="0" xfId="0" applyNumberFormat="1" applyFont="1" applyBorder="1" applyAlignment="1">
      <alignment vertical="center" shrinkToFit="1"/>
    </xf>
    <xf numFmtId="0" fontId="29" fillId="0" borderId="0" xfId="0" applyFont="1" applyAlignment="1">
      <alignment vertical="top" wrapText="1"/>
    </xf>
    <xf numFmtId="49" fontId="0" fillId="6" borderId="34" xfId="0" applyNumberFormat="1" applyFill="1" applyBorder="1" applyAlignment="1" applyProtection="1">
      <alignment horizontal="center" vertical="center"/>
      <protection locked="0"/>
    </xf>
    <xf numFmtId="0" fontId="0" fillId="0" borderId="37" xfId="0" applyBorder="1" applyAlignment="1">
      <alignment horizontal="left" vertical="center"/>
    </xf>
    <xf numFmtId="0" fontId="7" fillId="0" borderId="0" xfId="0" applyFont="1" applyBorder="1" applyAlignment="1">
      <alignment horizontal="left"/>
    </xf>
    <xf numFmtId="0" fontId="13" fillId="0" borderId="0" xfId="0" applyNumberFormat="1" applyFont="1" applyBorder="1" applyAlignment="1">
      <alignment vertical="center"/>
    </xf>
    <xf numFmtId="0" fontId="0" fillId="34" borderId="18" xfId="0" applyFill="1" applyBorder="1" applyAlignment="1">
      <alignment horizontal="right" vertical="center"/>
    </xf>
    <xf numFmtId="178" fontId="3" fillId="0" borderId="0" xfId="0" applyNumberFormat="1" applyFont="1" applyAlignment="1">
      <alignment shrinkToFit="1"/>
    </xf>
    <xf numFmtId="0" fontId="3" fillId="0" borderId="0" xfId="0" applyFont="1" applyAlignment="1">
      <alignment vertical="center" wrapText="1"/>
    </xf>
    <xf numFmtId="178" fontId="3" fillId="0" borderId="0" xfId="0" applyNumberFormat="1" applyFont="1" applyBorder="1" applyAlignment="1">
      <alignment shrinkToFit="1"/>
    </xf>
    <xf numFmtId="178" fontId="3" fillId="0" borderId="0" xfId="0" applyNumberFormat="1" applyFont="1" applyBorder="1" applyAlignment="1">
      <alignment vertical="top" shrinkToFit="1"/>
    </xf>
    <xf numFmtId="0" fontId="13" fillId="0" borderId="0" xfId="0" applyNumberFormat="1" applyFont="1" applyBorder="1" applyAlignment="1">
      <alignment vertical="center" shrinkToFit="1"/>
    </xf>
    <xf numFmtId="0" fontId="93" fillId="0" borderId="0" xfId="0" applyFont="1" applyAlignment="1">
      <alignment horizontal="left" vertical="center" wrapText="1"/>
    </xf>
    <xf numFmtId="0" fontId="0" fillId="0" borderId="0" xfId="0" applyAlignment="1">
      <alignment horizontal="left" vertical="center" textRotation="180"/>
    </xf>
    <xf numFmtId="0" fontId="0" fillId="6" borderId="15"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17" fillId="0" borderId="119" xfId="0" applyNumberFormat="1" applyFont="1" applyFill="1" applyBorder="1" applyAlignment="1">
      <alignment shrinkToFit="1"/>
    </xf>
    <xf numFmtId="0" fontId="0" fillId="0" borderId="43" xfId="0" applyFill="1" applyBorder="1" applyAlignment="1" applyProtection="1">
      <alignment vertical="center" shrinkToFit="1"/>
      <protection locked="0"/>
    </xf>
    <xf numFmtId="0" fontId="17" fillId="34" borderId="120" xfId="0" applyNumberFormat="1" applyFont="1" applyFill="1" applyBorder="1" applyAlignment="1">
      <alignment shrinkToFit="1"/>
    </xf>
    <xf numFmtId="0" fontId="0" fillId="6" borderId="121" xfId="0" applyFill="1" applyBorder="1" applyAlignment="1" applyProtection="1">
      <alignment vertical="center" shrinkToFit="1"/>
      <protection locked="0"/>
    </xf>
    <xf numFmtId="0" fontId="0" fillId="0" borderId="0" xfId="0" applyAlignment="1">
      <alignment horizontal="left" vertical="top" wrapText="1"/>
    </xf>
    <xf numFmtId="0" fontId="98" fillId="0" borderId="0" xfId="0" applyFont="1" applyAlignment="1">
      <alignment horizontal="center" vertical="center"/>
    </xf>
    <xf numFmtId="0" fontId="92" fillId="0" borderId="0" xfId="0" applyFont="1" applyAlignment="1">
      <alignment horizontal="center" vertical="center"/>
    </xf>
    <xf numFmtId="0" fontId="92" fillId="0" borderId="0" xfId="0" applyFont="1" applyAlignment="1">
      <alignment horizontal="left" vertical="distributed" wrapText="1"/>
    </xf>
    <xf numFmtId="0" fontId="92" fillId="0" borderId="0" xfId="0" applyFont="1" applyAlignment="1">
      <alignment horizontal="left" vertical="center"/>
    </xf>
    <xf numFmtId="0" fontId="96" fillId="0" borderId="0" xfId="0" applyFont="1" applyAlignment="1">
      <alignment horizontal="left" vertical="center"/>
    </xf>
    <xf numFmtId="0" fontId="92" fillId="0" borderId="0" xfId="0" applyFont="1" applyAlignment="1">
      <alignment horizontal="left" vertical="center" wrapText="1"/>
    </xf>
    <xf numFmtId="0" fontId="93" fillId="0" borderId="62" xfId="0" applyFont="1" applyBorder="1" applyAlignment="1">
      <alignment horizontal="center" vertical="center"/>
    </xf>
    <xf numFmtId="0" fontId="93" fillId="0" borderId="0" xfId="0" applyFont="1" applyBorder="1" applyAlignment="1">
      <alignment horizontal="center" vertical="center"/>
    </xf>
    <xf numFmtId="0" fontId="93" fillId="0" borderId="20" xfId="0" applyFont="1" applyBorder="1" applyAlignment="1">
      <alignment horizontal="center" vertical="center"/>
    </xf>
    <xf numFmtId="0" fontId="93" fillId="0" borderId="62" xfId="0" applyFont="1" applyBorder="1" applyAlignment="1">
      <alignment horizontal="left" vertical="center"/>
    </xf>
    <xf numFmtId="0" fontId="93" fillId="0" borderId="0" xfId="0" applyFont="1" applyBorder="1" applyAlignment="1">
      <alignment horizontal="left" vertical="center"/>
    </xf>
    <xf numFmtId="0" fontId="93" fillId="0" borderId="20" xfId="0" applyFont="1" applyBorder="1" applyAlignment="1">
      <alignment horizontal="left" vertical="center"/>
    </xf>
    <xf numFmtId="0" fontId="14" fillId="0" borderId="0" xfId="0" applyFont="1" applyAlignment="1">
      <alignment horizontal="left" vertical="center" wrapText="1"/>
    </xf>
    <xf numFmtId="0" fontId="92" fillId="0" borderId="0" xfId="0" applyFont="1" applyAlignment="1">
      <alignment horizontal="left" vertical="top"/>
    </xf>
    <xf numFmtId="0" fontId="92" fillId="0" borderId="0" xfId="0" applyFont="1" applyAlignment="1">
      <alignment horizontal="center" vertical="top"/>
    </xf>
    <xf numFmtId="0" fontId="92" fillId="0" borderId="0" xfId="0" applyFont="1" applyAlignment="1">
      <alignment horizontal="left" vertical="top" wrapText="1"/>
    </xf>
    <xf numFmtId="0" fontId="93" fillId="0" borderId="0" xfId="0" applyFont="1" applyAlignment="1">
      <alignment horizontal="left" vertical="top"/>
    </xf>
    <xf numFmtId="0" fontId="99" fillId="0" borderId="0" xfId="0" applyFont="1" applyAlignment="1">
      <alignment horizontal="left" vertical="top"/>
    </xf>
    <xf numFmtId="0" fontId="35" fillId="0" borderId="0" xfId="0" applyFont="1" applyAlignment="1">
      <alignment horizontal="left" vertical="top"/>
    </xf>
    <xf numFmtId="0" fontId="92" fillId="0" borderId="122" xfId="0" applyFont="1" applyBorder="1" applyAlignment="1">
      <alignment horizontal="center" vertical="center" wrapText="1"/>
    </xf>
    <xf numFmtId="0" fontId="92" fillId="0" borderId="123" xfId="0" applyFont="1" applyBorder="1" applyAlignment="1">
      <alignment horizontal="center" vertical="center" wrapText="1"/>
    </xf>
    <xf numFmtId="0" fontId="92" fillId="0" borderId="124" xfId="0" applyFont="1" applyBorder="1" applyAlignment="1">
      <alignment horizontal="center" vertical="center" wrapText="1"/>
    </xf>
    <xf numFmtId="0" fontId="93" fillId="0" borderId="0" xfId="0" applyFont="1" applyAlignment="1">
      <alignment horizontal="left" vertical="top" wrapText="1"/>
    </xf>
    <xf numFmtId="0" fontId="100" fillId="0" borderId="0" xfId="0" applyFont="1" applyAlignment="1">
      <alignment horizontal="center" vertical="center"/>
    </xf>
    <xf numFmtId="0" fontId="92" fillId="0" borderId="0" xfId="0" applyFont="1" applyAlignment="1">
      <alignment horizontal="distributed" vertical="center"/>
    </xf>
    <xf numFmtId="0" fontId="0" fillId="6" borderId="44" xfId="0" applyFill="1" applyBorder="1" applyAlignment="1" applyProtection="1">
      <alignment horizontal="center" vertical="center" shrinkToFit="1"/>
      <protection locked="0"/>
    </xf>
    <xf numFmtId="0" fontId="0" fillId="6" borderId="121" xfId="0" applyFill="1" applyBorder="1" applyAlignment="1" applyProtection="1">
      <alignment horizontal="center" vertical="center" shrinkToFit="1"/>
      <protection locked="0"/>
    </xf>
    <xf numFmtId="0" fontId="0" fillId="33" borderId="69" xfId="0" applyFill="1" applyBorder="1" applyAlignment="1">
      <alignment horizontal="center" vertical="center"/>
    </xf>
    <xf numFmtId="0" fontId="0" fillId="33" borderId="23" xfId="0" applyFill="1" applyBorder="1" applyAlignment="1">
      <alignment horizontal="center" vertical="center"/>
    </xf>
    <xf numFmtId="0" fontId="0" fillId="0" borderId="41"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17" fillId="6" borderId="125" xfId="0" applyFont="1" applyFill="1" applyBorder="1" applyAlignment="1">
      <alignment horizontal="center" shrinkToFit="1"/>
    </xf>
    <xf numFmtId="0" fontId="17" fillId="6" borderId="126" xfId="0" applyFont="1" applyFill="1" applyBorder="1" applyAlignment="1">
      <alignment horizontal="center" shrinkToFit="1"/>
    </xf>
    <xf numFmtId="0" fontId="17" fillId="6" borderId="127" xfId="0" applyFont="1" applyFill="1" applyBorder="1" applyAlignment="1">
      <alignment horizontal="distributed" shrinkToFit="1"/>
    </xf>
    <xf numFmtId="0" fontId="17" fillId="6" borderId="126" xfId="0" applyFont="1" applyFill="1" applyBorder="1" applyAlignment="1">
      <alignment horizontal="distributed" shrinkToFit="1"/>
    </xf>
    <xf numFmtId="0" fontId="17" fillId="0" borderId="128" xfId="0" applyFont="1" applyBorder="1" applyAlignment="1">
      <alignment horizontal="left" shrinkToFit="1"/>
    </xf>
    <xf numFmtId="0" fontId="17" fillId="0" borderId="119" xfId="0" applyFont="1" applyBorder="1" applyAlignment="1">
      <alignment horizontal="left" shrinkToFit="1"/>
    </xf>
    <xf numFmtId="0" fontId="0" fillId="6" borderId="64" xfId="0" applyFill="1" applyBorder="1" applyAlignment="1">
      <alignment horizontal="center" vertical="center" shrinkToFit="1"/>
    </xf>
    <xf numFmtId="0" fontId="0" fillId="6" borderId="94" xfId="0" applyFill="1" applyBorder="1" applyAlignment="1">
      <alignment horizontal="center" vertical="center" shrinkToFit="1"/>
    </xf>
    <xf numFmtId="0" fontId="0" fillId="6" borderId="28" xfId="0" applyFill="1" applyBorder="1" applyAlignment="1">
      <alignment horizontal="distributed" vertical="center" shrinkToFit="1"/>
    </xf>
    <xf numFmtId="0" fontId="0" fillId="6" borderId="94" xfId="0" applyFill="1" applyBorder="1" applyAlignment="1">
      <alignment horizontal="distributed" vertical="center" shrinkToFit="1"/>
    </xf>
    <xf numFmtId="0" fontId="0" fillId="0" borderId="26" xfId="0" applyBorder="1" applyAlignment="1">
      <alignment horizontal="left" vertical="center" shrinkToFit="1"/>
    </xf>
    <xf numFmtId="0" fontId="0" fillId="0" borderId="29" xfId="0" applyBorder="1" applyAlignment="1">
      <alignment horizontal="left" vertical="center" shrinkToFit="1"/>
    </xf>
    <xf numFmtId="0" fontId="85" fillId="0" borderId="0" xfId="0" applyFont="1" applyAlignment="1">
      <alignment horizontal="left" vertical="center" wrapText="1"/>
    </xf>
    <xf numFmtId="0" fontId="85" fillId="0" borderId="0" xfId="0" applyFont="1" applyAlignment="1">
      <alignment horizontal="left" vertical="center"/>
    </xf>
    <xf numFmtId="0" fontId="85" fillId="33" borderId="26" xfId="0" applyFont="1" applyFill="1" applyBorder="1" applyAlignment="1">
      <alignment horizontal="center"/>
    </xf>
    <xf numFmtId="0" fontId="0" fillId="0" borderId="69" xfId="0" applyBorder="1" applyAlignment="1">
      <alignment vertical="center" wrapText="1"/>
    </xf>
    <xf numFmtId="0" fontId="0" fillId="0" borderId="39" xfId="0" applyBorder="1" applyAlignment="1">
      <alignment vertical="center" wrapText="1"/>
    </xf>
    <xf numFmtId="0" fontId="0" fillId="0" borderId="18" xfId="0" applyBorder="1" applyAlignment="1">
      <alignment horizontal="right" vertical="center" wrapText="1"/>
    </xf>
    <xf numFmtId="0" fontId="0" fillId="6" borderId="69" xfId="0" applyFill="1" applyBorder="1" applyAlignment="1">
      <alignment horizontal="center" vertical="center" wrapText="1"/>
    </xf>
    <xf numFmtId="0" fontId="0" fillId="6" borderId="42" xfId="0" applyFill="1" applyBorder="1" applyAlignment="1">
      <alignment horizontal="center" vertical="center" wrapText="1"/>
    </xf>
    <xf numFmtId="0" fontId="29" fillId="0" borderId="0" xfId="0" applyFont="1" applyAlignment="1">
      <alignment vertical="top" wrapText="1"/>
    </xf>
    <xf numFmtId="0" fontId="0" fillId="0" borderId="0" xfId="0" applyAlignment="1">
      <alignment wrapText="1"/>
    </xf>
    <xf numFmtId="0" fontId="85" fillId="0" borderId="0" xfId="0" applyFont="1" applyAlignment="1">
      <alignment wrapText="1"/>
    </xf>
    <xf numFmtId="0" fontId="0" fillId="0" borderId="115" xfId="0" applyBorder="1" applyAlignment="1">
      <alignment horizontal="center" vertical="center" wrapText="1"/>
    </xf>
    <xf numFmtId="0" fontId="0" fillId="0" borderId="49" xfId="0" applyBorder="1" applyAlignment="1">
      <alignment horizontal="center" vertical="center" wrapText="1"/>
    </xf>
    <xf numFmtId="0" fontId="0" fillId="0" borderId="13" xfId="0" applyBorder="1" applyAlignment="1">
      <alignment horizontal="center" vertical="center" wrapText="1"/>
    </xf>
    <xf numFmtId="0" fontId="0" fillId="0" borderId="74"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6" xfId="0" applyBorder="1" applyAlignment="1">
      <alignment horizontal="center" vertical="center" wrapText="1"/>
    </xf>
    <xf numFmtId="0" fontId="0" fillId="0" borderId="11" xfId="0" applyBorder="1" applyAlignment="1">
      <alignment horizontal="center" vertical="center" wrapText="1"/>
    </xf>
    <xf numFmtId="0" fontId="0" fillId="0" borderId="76" xfId="0" applyBorder="1" applyAlignment="1">
      <alignment horizontal="center" vertical="center" wrapText="1"/>
    </xf>
    <xf numFmtId="0" fontId="0" fillId="6" borderId="18" xfId="0" applyFont="1" applyFill="1" applyBorder="1" applyAlignment="1">
      <alignment horizontal="center" vertical="center" shrinkToFit="1"/>
    </xf>
    <xf numFmtId="0" fontId="0" fillId="0" borderId="0" xfId="0" applyBorder="1" applyAlignment="1">
      <alignment horizontal="center" vertical="top" wrapText="1"/>
    </xf>
    <xf numFmtId="0" fontId="0" fillId="0" borderId="0" xfId="0" applyAlignment="1">
      <alignment horizontal="left" vertical="center" textRotation="180"/>
    </xf>
    <xf numFmtId="0" fontId="32" fillId="0" borderId="0" xfId="0" applyFont="1" applyAlignment="1">
      <alignment horizontal="left"/>
    </xf>
    <xf numFmtId="0" fontId="0" fillId="0" borderId="0" xfId="0" applyFill="1" applyBorder="1" applyAlignment="1">
      <alignment horizontal="left" vertical="top" wrapText="1" shrinkToFit="1"/>
    </xf>
    <xf numFmtId="0" fontId="0" fillId="0" borderId="34" xfId="0" applyBorder="1" applyAlignment="1">
      <alignment horizontal="center" vertical="top" wrapText="1"/>
    </xf>
    <xf numFmtId="49" fontId="0" fillId="6" borderId="69" xfId="0" applyNumberFormat="1" applyFill="1" applyBorder="1" applyAlignment="1" applyProtection="1">
      <alignment horizontal="center" vertical="center"/>
      <protection locked="0"/>
    </xf>
    <xf numFmtId="49" fontId="0" fillId="6" borderId="42"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49" fontId="0" fillId="6" borderId="95" xfId="0" applyNumberFormat="1" applyFill="1" applyBorder="1" applyAlignment="1" applyProtection="1">
      <alignment horizontal="center" vertical="center" shrinkToFit="1"/>
      <protection locked="0"/>
    </xf>
    <xf numFmtId="49" fontId="0" fillId="6" borderId="21" xfId="0" applyNumberFormat="1" applyFill="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right" vertical="center" shrinkToFit="1"/>
    </xf>
    <xf numFmtId="0" fontId="0" fillId="0" borderId="21" xfId="0" applyBorder="1" applyAlignment="1">
      <alignment horizontal="right"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right" vertical="center"/>
    </xf>
    <xf numFmtId="0" fontId="0" fillId="0" borderId="21" xfId="0" applyBorder="1" applyAlignment="1">
      <alignment horizontal="right" vertical="center"/>
    </xf>
    <xf numFmtId="49" fontId="0" fillId="6" borderId="69" xfId="0" applyNumberFormat="1" applyFill="1" applyBorder="1" applyAlignment="1" applyProtection="1">
      <alignment horizontal="left" vertical="center"/>
      <protection locked="0"/>
    </xf>
    <xf numFmtId="49" fontId="0" fillId="6" borderId="39" xfId="0" applyNumberFormat="1" applyFill="1" applyBorder="1" applyAlignment="1" applyProtection="1">
      <alignment horizontal="left" vertical="center"/>
      <protection locked="0"/>
    </xf>
    <xf numFmtId="49" fontId="0" fillId="6" borderId="42" xfId="0" applyNumberFormat="1" applyFill="1" applyBorder="1" applyAlignment="1" applyProtection="1">
      <alignment horizontal="left" vertical="center"/>
      <protection locked="0"/>
    </xf>
    <xf numFmtId="0" fontId="0" fillId="0" borderId="19" xfId="0" applyFont="1" applyBorder="1" applyAlignment="1">
      <alignment horizontal="right" vertical="center" wrapText="1"/>
    </xf>
    <xf numFmtId="0" fontId="0" fillId="0" borderId="24" xfId="0" applyFont="1" applyBorder="1" applyAlignment="1">
      <alignment horizontal="right" vertical="center" wrapText="1"/>
    </xf>
    <xf numFmtId="0" fontId="0" fillId="0" borderId="21" xfId="0" applyFont="1" applyBorder="1" applyAlignment="1">
      <alignment horizontal="righ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49" fontId="17" fillId="6" borderId="69" xfId="0" applyNumberFormat="1" applyFont="1" applyFill="1" applyBorder="1" applyAlignment="1" applyProtection="1">
      <alignment horizontal="left" vertical="center" wrapText="1"/>
      <protection locked="0"/>
    </xf>
    <xf numFmtId="49" fontId="17" fillId="6" borderId="39" xfId="0" applyNumberFormat="1" applyFont="1" applyFill="1" applyBorder="1" applyAlignment="1" applyProtection="1">
      <alignment horizontal="left" vertical="center" wrapText="1"/>
      <protection locked="0"/>
    </xf>
    <xf numFmtId="49" fontId="17" fillId="6" borderId="42" xfId="0" applyNumberFormat="1" applyFont="1" applyFill="1" applyBorder="1" applyAlignment="1" applyProtection="1">
      <alignment horizontal="left" vertical="center" wrapText="1"/>
      <protection locked="0"/>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49" fontId="17" fillId="6" borderId="34" xfId="0" applyNumberFormat="1" applyFont="1" applyFill="1" applyBorder="1" applyAlignment="1" applyProtection="1">
      <alignment horizontal="left" vertical="center" wrapText="1"/>
      <protection locked="0"/>
    </xf>
    <xf numFmtId="49" fontId="17" fillId="6" borderId="37" xfId="0" applyNumberFormat="1" applyFont="1" applyFill="1" applyBorder="1" applyAlignment="1" applyProtection="1">
      <alignment horizontal="left" vertical="center" wrapText="1"/>
      <protection locked="0"/>
    </xf>
    <xf numFmtId="0" fontId="0" fillId="0" borderId="69"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125" xfId="0" applyBorder="1" applyAlignment="1">
      <alignment horizontal="center" vertical="center"/>
    </xf>
    <xf numFmtId="0" fontId="0" fillId="0" borderId="128" xfId="0" applyBorder="1" applyAlignment="1">
      <alignment horizontal="center" vertical="center"/>
    </xf>
    <xf numFmtId="0" fontId="0" fillId="0" borderId="119" xfId="0" applyBorder="1" applyAlignment="1">
      <alignment horizontal="center" vertical="center"/>
    </xf>
    <xf numFmtId="0" fontId="0" fillId="0" borderId="69" xfId="0" applyFont="1" applyBorder="1" applyAlignment="1">
      <alignment vertical="center" shrinkToFit="1"/>
    </xf>
    <xf numFmtId="0" fontId="0" fillId="0" borderId="39" xfId="0" applyFont="1" applyBorder="1" applyAlignment="1">
      <alignment vertical="center" shrinkToFit="1"/>
    </xf>
    <xf numFmtId="0" fontId="0" fillId="0" borderId="42" xfId="0" applyFont="1" applyBorder="1" applyAlignment="1">
      <alignment vertical="center" shrinkToFit="1"/>
    </xf>
    <xf numFmtId="0" fontId="0" fillId="0" borderId="64" xfId="0" applyBorder="1" applyAlignment="1">
      <alignment horizontal="center" vertical="center"/>
    </xf>
    <xf numFmtId="49" fontId="0" fillId="6" borderId="69" xfId="0" applyNumberFormat="1" applyFont="1" applyFill="1" applyBorder="1" applyAlignment="1" applyProtection="1">
      <alignment horizontal="center" vertical="center" shrinkToFit="1"/>
      <protection locked="0"/>
    </xf>
    <xf numFmtId="49" fontId="0" fillId="6" borderId="39" xfId="0" applyNumberFormat="1" applyFont="1" applyFill="1" applyBorder="1" applyAlignment="1" applyProtection="1">
      <alignment horizontal="center" vertical="center" shrinkToFit="1"/>
      <protection locked="0"/>
    </xf>
    <xf numFmtId="49" fontId="0" fillId="6" borderId="42" xfId="0" applyNumberFormat="1" applyFont="1" applyFill="1" applyBorder="1" applyAlignment="1" applyProtection="1">
      <alignment horizontal="center" vertical="center" shrinkToFit="1"/>
      <protection locked="0"/>
    </xf>
    <xf numFmtId="0" fontId="0" fillId="33" borderId="33" xfId="0" applyFill="1" applyBorder="1" applyAlignment="1">
      <alignment horizontal="center" vertical="center"/>
    </xf>
    <xf numFmtId="0" fontId="0" fillId="33" borderId="36" xfId="0" applyFill="1" applyBorder="1" applyAlignment="1">
      <alignment horizontal="center" vertical="center"/>
    </xf>
    <xf numFmtId="0" fontId="0" fillId="0" borderId="69" xfId="0" applyBorder="1" applyAlignment="1">
      <alignment horizontal="center" vertical="center" wrapText="1"/>
    </xf>
    <xf numFmtId="0" fontId="0" fillId="0" borderId="39" xfId="0" applyBorder="1" applyAlignment="1">
      <alignment horizontal="center" vertical="center" wrapText="1"/>
    </xf>
    <xf numFmtId="0" fontId="0" fillId="0" borderId="129" xfId="0" applyBorder="1" applyAlignment="1">
      <alignment horizontal="center" vertical="center"/>
    </xf>
    <xf numFmtId="0" fontId="0" fillId="0" borderId="130" xfId="0" applyBorder="1" applyAlignment="1">
      <alignment horizontal="center" vertical="center"/>
    </xf>
    <xf numFmtId="0" fontId="12" fillId="0" borderId="62" xfId="0" applyFont="1" applyBorder="1" applyAlignment="1">
      <alignment horizontal="center" vertical="center" wrapText="1"/>
    </xf>
    <xf numFmtId="0" fontId="12" fillId="0" borderId="64" xfId="0" applyFont="1" applyBorder="1" applyAlignment="1">
      <alignment horizontal="center" vertical="center" wrapText="1"/>
    </xf>
    <xf numFmtId="0" fontId="0" fillId="0" borderId="21" xfId="0" applyFont="1" applyBorder="1" applyAlignment="1">
      <alignment horizontal="right" vertical="center"/>
    </xf>
    <xf numFmtId="0" fontId="0" fillId="0" borderId="23" xfId="0" applyBorder="1" applyAlignment="1">
      <alignment horizontal="center" vertical="center"/>
    </xf>
    <xf numFmtId="49" fontId="0" fillId="6" borderId="23" xfId="0" applyNumberFormat="1" applyFill="1" applyBorder="1" applyAlignment="1" applyProtection="1">
      <alignment horizontal="center" vertical="center"/>
      <protection locked="0"/>
    </xf>
    <xf numFmtId="0" fontId="0" fillId="6" borderId="95" xfId="0" applyFill="1" applyBorder="1" applyAlignment="1" applyProtection="1">
      <alignment horizontal="center" vertical="center" shrinkToFit="1"/>
      <protection locked="0"/>
    </xf>
    <xf numFmtId="0" fontId="0" fillId="6" borderId="21" xfId="0" applyFill="1" applyBorder="1" applyAlignment="1" applyProtection="1">
      <alignment horizontal="center" vertical="center" shrinkToFit="1"/>
      <protection locked="0"/>
    </xf>
    <xf numFmtId="0" fontId="0" fillId="6" borderId="69"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17" fillId="34" borderId="131" xfId="0" applyNumberFormat="1" applyFont="1" applyFill="1" applyBorder="1" applyAlignment="1">
      <alignment horizontal="center" shrinkToFit="1"/>
    </xf>
    <xf numFmtId="0" fontId="17" fillId="34" borderId="120" xfId="0" applyNumberFormat="1" applyFont="1" applyFill="1" applyBorder="1" applyAlignment="1">
      <alignment horizontal="center" shrinkToFit="1"/>
    </xf>
    <xf numFmtId="49" fontId="0" fillId="0" borderId="69" xfId="0" applyNumberFormat="1" applyBorder="1" applyAlignment="1">
      <alignment horizontal="center" vertical="center"/>
    </xf>
    <xf numFmtId="49" fontId="0" fillId="0" borderId="39" xfId="0" applyNumberFormat="1" applyBorder="1" applyAlignment="1">
      <alignment horizontal="center" vertical="center"/>
    </xf>
    <xf numFmtId="49" fontId="0" fillId="6" borderId="39" xfId="0" applyNumberFormat="1" applyFill="1" applyBorder="1" applyAlignment="1" applyProtection="1">
      <alignment horizontal="center" vertical="center"/>
      <protection locked="0"/>
    </xf>
    <xf numFmtId="49" fontId="0" fillId="6" borderId="15" xfId="0" applyNumberFormat="1" applyFill="1" applyBorder="1" applyAlignment="1" applyProtection="1">
      <alignment horizontal="center" vertical="center"/>
      <protection locked="0"/>
    </xf>
    <xf numFmtId="49" fontId="0" fillId="6" borderId="132" xfId="0" applyNumberFormat="1" applyFill="1" applyBorder="1" applyAlignment="1" applyProtection="1">
      <alignment horizontal="center" vertical="center"/>
      <protection locked="0"/>
    </xf>
    <xf numFmtId="0" fontId="0" fillId="33" borderId="15" xfId="0" applyFill="1" applyBorder="1" applyAlignment="1">
      <alignment horizontal="center" vertical="center"/>
    </xf>
    <xf numFmtId="0" fontId="0" fillId="33" borderId="37" xfId="0" applyFill="1" applyBorder="1" applyAlignment="1">
      <alignment horizontal="center" vertical="center"/>
    </xf>
    <xf numFmtId="0" fontId="0" fillId="33" borderId="42" xfId="0" applyFill="1" applyBorder="1" applyAlignment="1">
      <alignment horizontal="center" vertical="center"/>
    </xf>
    <xf numFmtId="0" fontId="0" fillId="0" borderId="42" xfId="0" applyBorder="1" applyAlignment="1">
      <alignment horizontal="center" vertical="center" wrapText="1"/>
    </xf>
    <xf numFmtId="176" fontId="0" fillId="6" borderId="39" xfId="0" applyNumberFormat="1" applyFill="1" applyBorder="1" applyAlignment="1" applyProtection="1">
      <alignment horizontal="left" vertical="center"/>
      <protection locked="0"/>
    </xf>
    <xf numFmtId="176" fontId="0" fillId="6" borderId="42" xfId="0" applyNumberFormat="1" applyFill="1" applyBorder="1" applyAlignment="1" applyProtection="1">
      <alignment horizontal="left" vertical="center"/>
      <protection locked="0"/>
    </xf>
    <xf numFmtId="49" fontId="0" fillId="34" borderId="69" xfId="0" applyNumberFormat="1" applyFill="1" applyBorder="1" applyAlignment="1" applyProtection="1">
      <alignment horizontal="center" vertical="center"/>
      <protection locked="0"/>
    </xf>
    <xf numFmtId="49" fontId="0" fillId="34" borderId="23" xfId="0" applyNumberFormat="1" applyFill="1" applyBorder="1" applyAlignment="1" applyProtection="1">
      <alignment horizontal="center" vertical="center"/>
      <protection locked="0"/>
    </xf>
    <xf numFmtId="0" fontId="0" fillId="0" borderId="117" xfId="0" applyBorder="1" applyAlignment="1">
      <alignment horizontal="center"/>
    </xf>
    <xf numFmtId="0" fontId="0" fillId="0" borderId="49" xfId="0" applyBorder="1" applyAlignment="1">
      <alignment horizont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178" fontId="7" fillId="0" borderId="117" xfId="0" applyNumberFormat="1" applyFont="1" applyBorder="1" applyAlignment="1">
      <alignment horizontal="center" vertical="center" shrinkToFit="1"/>
    </xf>
    <xf numFmtId="178" fontId="7" fillId="0" borderId="49" xfId="0" applyNumberFormat="1" applyFont="1" applyBorder="1" applyAlignment="1">
      <alignment horizontal="center" vertical="center" shrinkToFit="1"/>
    </xf>
    <xf numFmtId="178" fontId="7" fillId="0" borderId="13" xfId="0" applyNumberFormat="1" applyFont="1" applyBorder="1" applyAlignment="1">
      <alignment horizontal="center" vertical="center" shrinkToFit="1"/>
    </xf>
    <xf numFmtId="178" fontId="13" fillId="0" borderId="133" xfId="0" applyNumberFormat="1" applyFont="1" applyBorder="1" applyAlignment="1">
      <alignment horizontal="center" vertical="center" shrinkToFit="1"/>
    </xf>
    <xf numFmtId="178" fontId="13" fillId="0" borderId="134" xfId="0" applyNumberFormat="1" applyFont="1" applyBorder="1" applyAlignment="1">
      <alignment horizontal="center" vertical="center" shrinkToFit="1"/>
    </xf>
    <xf numFmtId="178" fontId="13" fillId="0" borderId="135" xfId="0" applyNumberFormat="1" applyFont="1" applyBorder="1" applyAlignment="1">
      <alignment horizontal="center" vertical="center" shrinkToFit="1"/>
    </xf>
    <xf numFmtId="178" fontId="13" fillId="0" borderId="112" xfId="0" applyNumberFormat="1" applyFont="1" applyBorder="1" applyAlignment="1">
      <alignment horizontal="center" vertical="center" shrinkToFit="1"/>
    </xf>
    <xf numFmtId="178" fontId="13" fillId="0" borderId="11" xfId="0" applyNumberFormat="1" applyFont="1" applyBorder="1" applyAlignment="1">
      <alignment horizontal="center" vertical="center" shrinkToFit="1"/>
    </xf>
    <xf numFmtId="178" fontId="13" fillId="0" borderId="76"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0" xfId="0" applyFont="1" applyBorder="1" applyAlignment="1">
      <alignment horizontal="center" vertical="center" shrinkToFit="1"/>
    </xf>
    <xf numFmtId="0" fontId="13" fillId="0" borderId="133" xfId="0" applyFont="1" applyBorder="1" applyAlignment="1">
      <alignment horizontal="center" vertical="center" shrinkToFit="1"/>
    </xf>
    <xf numFmtId="0" fontId="13" fillId="0" borderId="134" xfId="0" applyFont="1" applyBorder="1" applyAlignment="1">
      <alignment horizontal="center" vertical="center" shrinkToFit="1"/>
    </xf>
    <xf numFmtId="0" fontId="13" fillId="0" borderId="112" xfId="0" applyFont="1" applyBorder="1" applyAlignment="1">
      <alignment horizontal="center" vertical="center" shrinkToFit="1"/>
    </xf>
    <xf numFmtId="0" fontId="13" fillId="0" borderId="11" xfId="0" applyFont="1" applyBorder="1" applyAlignment="1">
      <alignment horizontal="center" vertical="center" shrinkToFit="1"/>
    </xf>
    <xf numFmtId="0" fontId="7" fillId="0" borderId="136" xfId="0" applyFont="1" applyBorder="1" applyAlignment="1">
      <alignment horizontal="center" vertical="center" shrinkToFit="1"/>
    </xf>
    <xf numFmtId="0" fontId="7" fillId="0" borderId="137" xfId="0" applyFont="1" applyBorder="1" applyAlignment="1">
      <alignment horizontal="center" vertical="center" shrinkToFit="1"/>
    </xf>
    <xf numFmtId="0" fontId="3" fillId="0" borderId="138" xfId="0" applyFont="1" applyBorder="1" applyAlignment="1">
      <alignment horizontal="center" vertical="center"/>
    </xf>
    <xf numFmtId="0" fontId="3" fillId="0" borderId="60" xfId="0" applyFont="1" applyBorder="1" applyAlignment="1">
      <alignment horizontal="center" vertical="center"/>
    </xf>
    <xf numFmtId="0" fontId="13" fillId="0" borderId="64" xfId="0" applyFont="1" applyBorder="1" applyAlignment="1">
      <alignment horizontal="center" vertical="center" shrinkToFit="1"/>
    </xf>
    <xf numFmtId="0" fontId="13" fillId="0" borderId="26" xfId="0" applyFont="1" applyBorder="1" applyAlignment="1">
      <alignment horizontal="center" vertical="center" shrinkToFit="1"/>
    </xf>
    <xf numFmtId="0" fontId="7" fillId="0" borderId="139" xfId="0" applyFont="1" applyBorder="1" applyAlignment="1">
      <alignment horizontal="center" vertical="center" shrinkToFit="1"/>
    </xf>
    <xf numFmtId="0" fontId="7" fillId="0" borderId="140" xfId="0" applyFont="1" applyBorder="1" applyAlignment="1">
      <alignment horizontal="center" vertical="center" shrinkToFit="1"/>
    </xf>
    <xf numFmtId="178" fontId="3" fillId="0" borderId="0" xfId="0" applyNumberFormat="1" applyFont="1" applyBorder="1" applyAlignment="1">
      <alignment/>
    </xf>
    <xf numFmtId="0" fontId="5" fillId="0" borderId="141" xfId="0" applyFont="1" applyBorder="1" applyAlignment="1">
      <alignment horizontal="center" vertical="center" shrinkToFit="1"/>
    </xf>
    <xf numFmtId="0" fontId="5" fillId="0" borderId="134" xfId="0" applyFont="1" applyBorder="1" applyAlignment="1">
      <alignment horizontal="center" vertical="center" shrinkToFit="1"/>
    </xf>
    <xf numFmtId="0" fontId="5" fillId="0" borderId="142"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143" xfId="0" applyFont="1" applyBorder="1" applyAlignment="1">
      <alignment horizontal="center" vertical="center" shrinkToFit="1"/>
    </xf>
    <xf numFmtId="0" fontId="7" fillId="0" borderId="144" xfId="0" applyFont="1" applyBorder="1" applyAlignment="1">
      <alignment horizontal="center" vertical="center" shrinkToFit="1"/>
    </xf>
    <xf numFmtId="0" fontId="7" fillId="0" borderId="145" xfId="0" applyFont="1" applyBorder="1" applyAlignment="1">
      <alignment horizontal="center" vertical="center" shrinkToFit="1"/>
    </xf>
    <xf numFmtId="178" fontId="3" fillId="0" borderId="146" xfId="0" applyNumberFormat="1" applyFont="1" applyBorder="1" applyAlignment="1">
      <alignment horizontal="center" vertical="center" shrinkToFit="1"/>
    </xf>
    <xf numFmtId="178" fontId="3" fillId="0" borderId="34" xfId="0" applyNumberFormat="1" applyFont="1" applyBorder="1" applyAlignment="1">
      <alignment horizontal="center" vertical="center" shrinkToFit="1"/>
    </xf>
    <xf numFmtId="178" fontId="3" fillId="0" borderId="147"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178" fontId="3" fillId="0" borderId="148"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49"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7" xfId="0" applyFont="1" applyBorder="1" applyAlignment="1">
      <alignment horizontal="center" vertical="center" shrinkToFit="1"/>
    </xf>
    <xf numFmtId="178" fontId="3" fillId="0" borderId="37" xfId="0" applyNumberFormat="1" applyFont="1" applyBorder="1" applyAlignment="1">
      <alignment horizontal="center" vertical="center" shrinkToFit="1"/>
    </xf>
    <xf numFmtId="178" fontId="3" fillId="0" borderId="20" xfId="0" applyNumberFormat="1" applyFont="1" applyBorder="1" applyAlignment="1">
      <alignment horizontal="center" vertical="center" shrinkToFit="1"/>
    </xf>
    <xf numFmtId="178" fontId="3" fillId="0" borderId="151" xfId="0" applyNumberFormat="1" applyFont="1" applyBorder="1" applyAlignment="1">
      <alignment horizontal="center" vertical="center" shrinkToFit="1"/>
    </xf>
    <xf numFmtId="178" fontId="3" fillId="0" borderId="26" xfId="0" applyNumberFormat="1" applyFont="1" applyBorder="1" applyAlignment="1">
      <alignment horizontal="center" vertical="center" shrinkToFit="1"/>
    </xf>
    <xf numFmtId="178" fontId="3" fillId="0" borderId="29" xfId="0" applyNumberFormat="1" applyFont="1" applyBorder="1" applyAlignment="1">
      <alignment horizontal="center" vertical="center" shrinkToFit="1"/>
    </xf>
    <xf numFmtId="178" fontId="3" fillId="0" borderId="0"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76" xfId="0" applyNumberFormat="1"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shrinkToFit="1"/>
    </xf>
    <xf numFmtId="1" fontId="3" fillId="0" borderId="138" xfId="0" applyNumberFormat="1" applyFont="1" applyBorder="1" applyAlignment="1">
      <alignment horizontal="center" vertical="center"/>
    </xf>
    <xf numFmtId="1" fontId="3" fillId="0" borderId="60" xfId="0" applyNumberFormat="1"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178" fontId="13" fillId="0" borderId="0" xfId="0" applyNumberFormat="1" applyFont="1" applyBorder="1" applyAlignment="1">
      <alignment vertical="center" shrinkToFit="1"/>
    </xf>
    <xf numFmtId="0" fontId="7" fillId="0" borderId="0" xfId="0" applyFont="1" applyBorder="1" applyAlignment="1">
      <alignment horizontal="center" vertical="center"/>
    </xf>
    <xf numFmtId="0" fontId="13" fillId="0" borderId="0" xfId="0" applyNumberFormat="1" applyFont="1" applyBorder="1" applyAlignment="1">
      <alignment horizontal="center" vertical="center"/>
    </xf>
    <xf numFmtId="0" fontId="7" fillId="0" borderId="0" xfId="0" applyFont="1" applyBorder="1" applyAlignment="1">
      <alignment horizontal="right" vertical="top"/>
    </xf>
    <xf numFmtId="178" fontId="3" fillId="0" borderId="0" xfId="0" applyNumberFormat="1" applyFont="1" applyBorder="1" applyAlignment="1">
      <alignment vertical="top"/>
    </xf>
    <xf numFmtId="0" fontId="7" fillId="0" borderId="0" xfId="0" applyFont="1" applyBorder="1" applyAlignment="1">
      <alignment horizontal="center"/>
    </xf>
    <xf numFmtId="178" fontId="13" fillId="0" borderId="0" xfId="0" applyNumberFormat="1" applyFont="1" applyBorder="1" applyAlignment="1">
      <alignment horizontal="left" vertical="center" shrinkToFit="1"/>
    </xf>
    <xf numFmtId="0" fontId="5" fillId="0" borderId="154" xfId="0" applyFont="1" applyBorder="1" applyAlignment="1">
      <alignment horizontal="center" vertical="center" textRotation="255"/>
    </xf>
    <xf numFmtId="0" fontId="5" fillId="0" borderId="155" xfId="0" applyFont="1" applyBorder="1" applyAlignment="1">
      <alignment horizontal="center" vertical="center" textRotation="255"/>
    </xf>
    <xf numFmtId="0" fontId="5" fillId="0" borderId="156" xfId="0" applyFont="1" applyBorder="1" applyAlignment="1">
      <alignment horizontal="center" vertical="center" textRotation="255"/>
    </xf>
    <xf numFmtId="0" fontId="7" fillId="0" borderId="117" xfId="0" applyFont="1" applyBorder="1" applyAlignment="1">
      <alignment horizontal="right" vertical="center"/>
    </xf>
    <xf numFmtId="0" fontId="7" fillId="0" borderId="64" xfId="0" applyFont="1" applyBorder="1" applyAlignment="1">
      <alignment horizontal="right" vertical="center"/>
    </xf>
    <xf numFmtId="178" fontId="13" fillId="0" borderId="62" xfId="0" applyNumberFormat="1" applyFont="1" applyBorder="1" applyAlignment="1">
      <alignment horizontal="center" vertical="center" shrinkToFit="1"/>
    </xf>
    <xf numFmtId="178" fontId="13" fillId="0" borderId="0" xfId="0" applyNumberFormat="1" applyFont="1" applyBorder="1" applyAlignment="1">
      <alignment horizontal="center" vertical="center" shrinkToFit="1"/>
    </xf>
    <xf numFmtId="178" fontId="13" fillId="0" borderId="12"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58" xfId="0" applyFont="1" applyBorder="1" applyAlignment="1">
      <alignment horizontal="center" vertical="center"/>
    </xf>
    <xf numFmtId="0" fontId="3" fillId="0" borderId="61" xfId="0" applyFont="1" applyBorder="1" applyAlignment="1">
      <alignment horizontal="center" vertical="center"/>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59" xfId="0" applyFont="1" applyBorder="1" applyAlignment="1">
      <alignment horizontal="center" vertical="center" shrinkToFit="1"/>
    </xf>
    <xf numFmtId="0" fontId="3" fillId="0" borderId="0" xfId="0" applyFont="1" applyAlignment="1">
      <alignment horizontal="left" vertical="center"/>
    </xf>
    <xf numFmtId="0" fontId="14" fillId="0" borderId="0" xfId="0" applyFont="1" applyBorder="1" applyAlignment="1">
      <alignment horizontal="distributed" vertical="top" wrapText="1"/>
    </xf>
    <xf numFmtId="0" fontId="3" fillId="0" borderId="0" xfId="0" applyFont="1" applyAlignment="1">
      <alignment horizontal="right" vertical="center"/>
    </xf>
    <xf numFmtId="49" fontId="3" fillId="0" borderId="0" xfId="0" applyNumberFormat="1" applyFont="1" applyAlignment="1">
      <alignment horizontal="center" vertical="center"/>
    </xf>
    <xf numFmtId="0" fontId="13" fillId="0" borderId="49"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160" xfId="0" applyNumberFormat="1" applyFont="1" applyBorder="1" applyAlignment="1">
      <alignment horizontal="center" vertical="center"/>
    </xf>
    <xf numFmtId="0" fontId="7" fillId="0" borderId="49" xfId="0" applyFont="1" applyBorder="1" applyAlignment="1">
      <alignment horizontal="left" vertical="center"/>
    </xf>
    <xf numFmtId="0" fontId="7" fillId="0" borderId="13" xfId="0" applyFont="1" applyBorder="1" applyAlignment="1">
      <alignment horizontal="left" vertical="center"/>
    </xf>
    <xf numFmtId="0" fontId="7" fillId="0" borderId="161" xfId="0" applyFont="1" applyBorder="1" applyAlignment="1">
      <alignment horizontal="center" vertical="center" shrinkToFit="1"/>
    </xf>
    <xf numFmtId="0" fontId="7" fillId="0" borderId="162" xfId="0" applyFont="1" applyBorder="1" applyAlignment="1">
      <alignment horizontal="center" vertical="center" shrinkToFit="1"/>
    </xf>
    <xf numFmtId="0" fontId="3" fillId="0" borderId="163"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4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4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Border="1" applyAlignment="1">
      <alignment horizontal="center"/>
    </xf>
    <xf numFmtId="0" fontId="13" fillId="0" borderId="0" xfId="0" applyFont="1" applyBorder="1" applyAlignment="1">
      <alignment horizontal="center" vertical="center" shrinkToFit="1"/>
    </xf>
    <xf numFmtId="0" fontId="3" fillId="0" borderId="0" xfId="0" applyFont="1" applyBorder="1" applyAlignment="1">
      <alignment horizontal="left" vertical="center"/>
    </xf>
    <xf numFmtId="0" fontId="88" fillId="0" borderId="0" xfId="0" applyFont="1" applyAlignment="1">
      <alignment horizontal="center"/>
    </xf>
    <xf numFmtId="0" fontId="3" fillId="0" borderId="0" xfId="0" applyFont="1" applyBorder="1" applyAlignment="1">
      <alignment horizontal="left" vertical="center" shrinkToFit="1"/>
    </xf>
    <xf numFmtId="178" fontId="3" fillId="0" borderId="0" xfId="0" applyNumberFormat="1" applyFont="1" applyAlignment="1">
      <alignment horizontal="distributed" shrinkToFit="1"/>
    </xf>
    <xf numFmtId="0" fontId="3" fillId="0" borderId="0" xfId="0" applyFont="1" applyBorder="1" applyAlignment="1">
      <alignment horizontal="distributed"/>
    </xf>
    <xf numFmtId="178" fontId="3" fillId="0" borderId="0" xfId="0" applyNumberFormat="1" applyFont="1" applyBorder="1" applyAlignment="1">
      <alignment horizontal="distributed" vertical="top" shrinkToFit="1"/>
    </xf>
    <xf numFmtId="0" fontId="3" fillId="0" borderId="0" xfId="0" applyFont="1" applyBorder="1" applyAlignment="1">
      <alignment horizontal="distributed" vertical="top" shrinkToFit="1"/>
    </xf>
    <xf numFmtId="0" fontId="3" fillId="0" borderId="0" xfId="0" applyFont="1" applyBorder="1" applyAlignment="1">
      <alignment horizontal="distributed" vertical="top"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wrapText="1"/>
    </xf>
    <xf numFmtId="0" fontId="1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3" fillId="0" borderId="69"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178" fontId="13" fillId="0" borderId="69" xfId="0" applyNumberFormat="1" applyFont="1" applyBorder="1" applyAlignment="1">
      <alignment horizontal="center" vertical="center"/>
    </xf>
    <xf numFmtId="178" fontId="13" fillId="0" borderId="42" xfId="0" applyNumberFormat="1" applyFont="1" applyBorder="1" applyAlignment="1">
      <alignment horizontal="center" vertical="center"/>
    </xf>
    <xf numFmtId="178" fontId="3" fillId="0" borderId="69" xfId="0" applyNumberFormat="1" applyFont="1" applyBorder="1" applyAlignment="1">
      <alignment horizontal="right" vertical="center"/>
    </xf>
    <xf numFmtId="178" fontId="3" fillId="0" borderId="39" xfId="0" applyNumberFormat="1" applyFont="1" applyBorder="1" applyAlignment="1">
      <alignment horizontal="right" vertical="center"/>
    </xf>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13" fillId="0" borderId="80"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81"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72" xfId="0" applyFont="1" applyBorder="1" applyAlignment="1">
      <alignment horizontal="center" vertical="center" shrinkToFit="1"/>
    </xf>
    <xf numFmtId="0" fontId="7" fillId="0" borderId="0" xfId="0" applyFont="1" applyBorder="1" applyAlignment="1">
      <alignment horizontal="center" vertical="center" shrinkToFit="1"/>
    </xf>
    <xf numFmtId="178" fontId="7" fillId="0" borderId="0" xfId="0" applyNumberFormat="1" applyFont="1" applyBorder="1" applyAlignment="1">
      <alignment horizontal="center" vertical="center" shrinkToFit="1"/>
    </xf>
    <xf numFmtId="0" fontId="5" fillId="0" borderId="0" xfId="0" applyFont="1" applyBorder="1" applyAlignment="1">
      <alignment horizontal="center" vertical="center" wrapText="1"/>
    </xf>
    <xf numFmtId="178" fontId="3" fillId="0" borderId="0" xfId="0" applyNumberFormat="1" applyFont="1" applyBorder="1" applyAlignment="1">
      <alignment horizontal="left" vertical="top"/>
    </xf>
    <xf numFmtId="0" fontId="15" fillId="0" borderId="0" xfId="0" applyFont="1" applyBorder="1" applyAlignment="1">
      <alignment horizontal="center" vertical="center" wrapText="1"/>
    </xf>
    <xf numFmtId="0" fontId="3" fillId="0" borderId="0" xfId="0" applyFont="1" applyBorder="1" applyAlignment="1">
      <alignment horizontal="right" vertical="center" textRotation="180"/>
    </xf>
    <xf numFmtId="0" fontId="3" fillId="0" borderId="0" xfId="0" applyFont="1" applyAlignment="1">
      <alignment horizontal="center" vertical="center"/>
    </xf>
    <xf numFmtId="0" fontId="4" fillId="0" borderId="0" xfId="0" applyFont="1" applyBorder="1" applyAlignment="1">
      <alignment horizontal="center" vertical="center" shrinkToFit="1"/>
    </xf>
    <xf numFmtId="0" fontId="11" fillId="0" borderId="0" xfId="0" applyFont="1" applyAlignment="1">
      <alignment horizontal="center" vertical="center" shrinkToFit="1"/>
    </xf>
    <xf numFmtId="0" fontId="7" fillId="0" borderId="83"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72" xfId="0" applyFont="1" applyBorder="1" applyAlignment="1">
      <alignment horizontal="center" vertical="center" shrinkToFit="1"/>
    </xf>
    <xf numFmtId="0" fontId="5" fillId="0" borderId="0" xfId="0" applyFont="1" applyBorder="1" applyAlignment="1">
      <alignment horizontal="center" vertical="center"/>
    </xf>
    <xf numFmtId="49" fontId="13" fillId="0" borderId="164" xfId="0" applyNumberFormat="1" applyFont="1" applyBorder="1" applyAlignment="1">
      <alignment horizontal="center" vertical="center" shrinkToFit="1"/>
    </xf>
    <xf numFmtId="0" fontId="13" fillId="0" borderId="165" xfId="0" applyFont="1" applyBorder="1" applyAlignment="1">
      <alignment horizontal="center" vertical="center" shrinkToFit="1"/>
    </xf>
    <xf numFmtId="0" fontId="13" fillId="0" borderId="166" xfId="0" applyFont="1" applyBorder="1" applyAlignment="1">
      <alignment horizontal="center" vertical="center" shrinkToFit="1"/>
    </xf>
    <xf numFmtId="0" fontId="13" fillId="0" borderId="167" xfId="0" applyFont="1" applyBorder="1" applyAlignment="1">
      <alignment horizontal="center" vertical="center" shrinkToFit="1"/>
    </xf>
    <xf numFmtId="0" fontId="7" fillId="0" borderId="122"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24" xfId="0" applyFont="1" applyBorder="1" applyAlignment="1">
      <alignment horizontal="center" vertical="center" shrinkToFit="1"/>
    </xf>
    <xf numFmtId="178" fontId="13" fillId="0" borderId="116"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87" xfId="0" applyNumberFormat="1" applyFont="1" applyBorder="1" applyAlignment="1">
      <alignment horizontal="center" vertical="center" shrinkToFit="1"/>
    </xf>
    <xf numFmtId="178" fontId="13" fillId="0" borderId="111" xfId="0" applyNumberFormat="1" applyFont="1" applyBorder="1" applyAlignment="1">
      <alignment horizontal="center" vertical="center" shrinkToFit="1"/>
    </xf>
    <xf numFmtId="178" fontId="13" fillId="0" borderId="82" xfId="0" applyNumberFormat="1" applyFont="1" applyBorder="1" applyAlignment="1">
      <alignment horizontal="center" vertical="center" shrinkToFit="1"/>
    </xf>
    <xf numFmtId="178" fontId="13" fillId="0" borderId="87" xfId="0" applyNumberFormat="1" applyFont="1" applyBorder="1" applyAlignment="1">
      <alignment horizontal="center" vertical="center" shrinkToFit="1"/>
    </xf>
    <xf numFmtId="0" fontId="93" fillId="0" borderId="0" xfId="0" applyFont="1" applyAlignment="1">
      <alignment horizontal="left" vertical="center" wrapText="1"/>
    </xf>
    <xf numFmtId="0" fontId="95" fillId="0" borderId="69" xfId="0" applyFont="1" applyBorder="1" applyAlignment="1">
      <alignment horizontal="center" vertical="center"/>
    </xf>
    <xf numFmtId="0" fontId="95" fillId="0" borderId="39" xfId="0" applyFont="1" applyBorder="1" applyAlignment="1">
      <alignment horizontal="center" vertical="center"/>
    </xf>
    <xf numFmtId="0" fontId="95" fillId="0" borderId="42" xfId="0" applyFont="1" applyBorder="1" applyAlignment="1">
      <alignment horizontal="center" vertical="center"/>
    </xf>
    <xf numFmtId="0" fontId="92" fillId="0" borderId="0" xfId="0" applyFont="1" applyAlignment="1">
      <alignment horizontal="left" vertical="distributed"/>
    </xf>
    <xf numFmtId="0" fontId="14" fillId="0" borderId="0" xfId="0" applyFont="1" applyAlignment="1">
      <alignment horizontal="left" vertical="center"/>
    </xf>
    <xf numFmtId="0" fontId="14" fillId="0" borderId="39" xfId="0" applyFont="1" applyBorder="1" applyAlignment="1">
      <alignment horizontal="center"/>
    </xf>
    <xf numFmtId="0" fontId="14" fillId="0" borderId="26" xfId="0" applyFont="1" applyBorder="1" applyAlignment="1">
      <alignment horizontal="center"/>
    </xf>
    <xf numFmtId="0" fontId="14" fillId="0" borderId="69" xfId="0" applyFont="1" applyBorder="1" applyAlignment="1">
      <alignment horizontal="center" vertical="center"/>
    </xf>
    <xf numFmtId="0" fontId="14" fillId="0" borderId="39" xfId="0" applyFont="1" applyBorder="1" applyAlignment="1">
      <alignment horizontal="center" vertical="center"/>
    </xf>
    <xf numFmtId="0" fontId="14" fillId="0" borderId="42" xfId="0" applyFont="1" applyBorder="1" applyAlignment="1">
      <alignment horizontal="center" vertical="center"/>
    </xf>
    <xf numFmtId="178" fontId="14" fillId="0" borderId="69" xfId="0" applyNumberFormat="1" applyFont="1" applyBorder="1" applyAlignment="1">
      <alignment horizontal="left" vertical="center" wrapText="1"/>
    </xf>
    <xf numFmtId="178" fontId="14" fillId="0" borderId="39" xfId="0" applyNumberFormat="1" applyFont="1" applyBorder="1" applyAlignment="1">
      <alignment horizontal="left" vertical="center" wrapText="1"/>
    </xf>
    <xf numFmtId="178" fontId="14" fillId="0" borderId="42" xfId="0" applyNumberFormat="1" applyFont="1" applyBorder="1" applyAlignment="1">
      <alignment horizontal="left" vertical="center" wrapText="1"/>
    </xf>
    <xf numFmtId="0" fontId="14" fillId="0" borderId="34" xfId="0" applyFont="1" applyBorder="1" applyAlignment="1">
      <alignment horizontal="right" vertical="center"/>
    </xf>
    <xf numFmtId="0" fontId="14" fillId="0" borderId="168" xfId="0" applyFont="1" applyBorder="1" applyAlignment="1">
      <alignment horizontal="center" vertical="center"/>
    </xf>
    <xf numFmtId="0" fontId="14" fillId="0" borderId="67" xfId="0" applyFont="1" applyBorder="1" applyAlignment="1">
      <alignment horizontal="center" vertical="center"/>
    </xf>
    <xf numFmtId="0" fontId="18" fillId="0" borderId="169" xfId="0" applyFont="1" applyBorder="1" applyAlignment="1">
      <alignment horizontal="center" vertical="center"/>
    </xf>
    <xf numFmtId="0" fontId="18" fillId="0" borderId="68"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distributed" vertical="center" wrapText="1"/>
    </xf>
    <xf numFmtId="0" fontId="14" fillId="0" borderId="0" xfId="0" applyFont="1" applyBorder="1" applyAlignment="1">
      <alignment horizontal="distributed" vertical="center"/>
    </xf>
    <xf numFmtId="0" fontId="14" fillId="0" borderId="0" xfId="0" applyFont="1" applyBorder="1" applyAlignment="1">
      <alignment horizontal="distributed"/>
    </xf>
    <xf numFmtId="178" fontId="21" fillId="0" borderId="69" xfId="0" applyNumberFormat="1" applyFont="1" applyBorder="1" applyAlignment="1">
      <alignment horizontal="center" vertical="center" shrinkToFit="1"/>
    </xf>
    <xf numFmtId="178" fontId="21" fillId="0" borderId="39" xfId="0" applyNumberFormat="1" applyFont="1" applyBorder="1" applyAlignment="1">
      <alignment horizontal="center" vertical="center" shrinkToFit="1"/>
    </xf>
    <xf numFmtId="178" fontId="21" fillId="0" borderId="42" xfId="0" applyNumberFormat="1" applyFont="1" applyBorder="1" applyAlignment="1">
      <alignment horizontal="center" vertical="center" shrinkToFit="1"/>
    </xf>
    <xf numFmtId="0" fontId="86" fillId="0" borderId="0" xfId="0" applyFont="1" applyAlignment="1">
      <alignment horizontal="left" vertical="center" wrapText="1"/>
    </xf>
    <xf numFmtId="0" fontId="86" fillId="0" borderId="0" xfId="0" applyFont="1" applyAlignment="1">
      <alignment horizontal="left" vertical="center"/>
    </xf>
    <xf numFmtId="0" fontId="20" fillId="0" borderId="39" xfId="0" applyFont="1" applyBorder="1" applyAlignment="1">
      <alignment horizontal="distributed"/>
    </xf>
    <xf numFmtId="0" fontId="14" fillId="0" borderId="39" xfId="0" applyFont="1" applyBorder="1" applyAlignment="1">
      <alignment horizontal="distributed"/>
    </xf>
    <xf numFmtId="178" fontId="18" fillId="0" borderId="69" xfId="0" applyNumberFormat="1" applyFont="1" applyBorder="1" applyAlignment="1">
      <alignment horizontal="center" vertical="center"/>
    </xf>
    <xf numFmtId="178" fontId="18" fillId="0" borderId="39" xfId="0" applyNumberFormat="1" applyFont="1" applyBorder="1" applyAlignment="1">
      <alignment horizontal="center" vertical="center"/>
    </xf>
    <xf numFmtId="0" fontId="14" fillId="0" borderId="26" xfId="0" applyFont="1" applyBorder="1" applyAlignment="1">
      <alignment horizontal="distributed"/>
    </xf>
    <xf numFmtId="0" fontId="101" fillId="0" borderId="100" xfId="0" applyFont="1" applyBorder="1" applyAlignment="1">
      <alignment horizontal="center" vertical="top"/>
    </xf>
    <xf numFmtId="0" fontId="101" fillId="0" borderId="101" xfId="0" applyFont="1" applyBorder="1" applyAlignment="1">
      <alignment horizontal="center" vertical="top"/>
    </xf>
    <xf numFmtId="0" fontId="102" fillId="0" borderId="100" xfId="0" applyFont="1" applyBorder="1" applyAlignment="1">
      <alignment horizontal="center" vertical="top"/>
    </xf>
    <xf numFmtId="0" fontId="102" fillId="0" borderId="101" xfId="0" applyFont="1" applyBorder="1" applyAlignment="1">
      <alignment horizontal="center" vertical="top"/>
    </xf>
    <xf numFmtId="178" fontId="20" fillId="0" borderId="39" xfId="0" applyNumberFormat="1" applyFont="1" applyBorder="1" applyAlignment="1">
      <alignment horizontal="left" vertical="center" wrapText="1"/>
    </xf>
    <xf numFmtId="178" fontId="20" fillId="0" borderId="42" xfId="0" applyNumberFormat="1" applyFont="1" applyBorder="1" applyAlignment="1">
      <alignment horizontal="left" vertical="center" wrapText="1"/>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70" xfId="0" applyBorder="1" applyAlignment="1">
      <alignment horizontal="center" vertical="center"/>
    </xf>
    <xf numFmtId="0" fontId="0" fillId="0" borderId="124" xfId="0" applyBorder="1" applyAlignment="1">
      <alignment horizontal="center" vertical="center"/>
    </xf>
    <xf numFmtId="0" fontId="0" fillId="0" borderId="171" xfId="0" applyBorder="1" applyAlignment="1">
      <alignment horizontal="center" vertical="center"/>
    </xf>
    <xf numFmtId="0" fontId="0" fillId="0" borderId="74" xfId="0" applyBorder="1" applyAlignment="1">
      <alignment horizontal="center" vertical="center"/>
    </xf>
    <xf numFmtId="0" fontId="0" fillId="0" borderId="20" xfId="0" applyBorder="1" applyAlignment="1">
      <alignment horizontal="center" vertical="center"/>
    </xf>
    <xf numFmtId="0" fontId="0" fillId="0" borderId="108" xfId="0" applyBorder="1" applyAlignment="1">
      <alignment horizontal="center" vertical="center"/>
    </xf>
    <xf numFmtId="0" fontId="0" fillId="0" borderId="42"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0" borderId="150" xfId="0" applyBorder="1" applyAlignment="1">
      <alignment horizontal="center" vertical="center"/>
    </xf>
    <xf numFmtId="0" fontId="0" fillId="0" borderId="116" xfId="0" applyBorder="1" applyAlignment="1">
      <alignment horizontal="center" vertical="center"/>
    </xf>
    <xf numFmtId="0" fontId="0" fillId="0" borderId="75" xfId="0" applyBorder="1" applyAlignment="1">
      <alignment horizontal="center" vertical="center"/>
    </xf>
    <xf numFmtId="0" fontId="0" fillId="0" borderId="79" xfId="0" applyBorder="1" applyAlignment="1">
      <alignment horizontal="center" vertical="center"/>
    </xf>
    <xf numFmtId="0" fontId="0" fillId="0" borderId="11" xfId="0"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178" fontId="0" fillId="0" borderId="78" xfId="0" applyNumberFormat="1" applyBorder="1" applyAlignment="1">
      <alignment horizontal="center" vertical="center"/>
    </xf>
    <xf numFmtId="178" fontId="0" fillId="0" borderId="79" xfId="0" applyNumberFormat="1" applyBorder="1" applyAlignment="1">
      <alignment horizontal="center" vertical="center"/>
    </xf>
    <xf numFmtId="178" fontId="0" fillId="0" borderId="49" xfId="0" applyNumberFormat="1" applyBorder="1" applyAlignment="1">
      <alignment horizontal="center" vertical="center"/>
    </xf>
    <xf numFmtId="178" fontId="0" fillId="0" borderId="64" xfId="0" applyNumberFormat="1" applyBorder="1" applyAlignment="1">
      <alignment horizontal="center" vertical="center"/>
    </xf>
    <xf numFmtId="178" fontId="0" fillId="0" borderId="26"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73" xfId="0" applyNumberFormat="1" applyBorder="1" applyAlignment="1">
      <alignment horizontal="center" vertical="center"/>
    </xf>
    <xf numFmtId="0" fontId="0" fillId="0" borderId="90" xfId="0" applyBorder="1" applyAlignment="1">
      <alignment horizontal="center" vertical="center"/>
    </xf>
    <xf numFmtId="0" fontId="26" fillId="0" borderId="170" xfId="0" applyFont="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0" fillId="0" borderId="0" xfId="0" applyAlignment="1">
      <alignment horizontal="right" vertical="center"/>
    </xf>
    <xf numFmtId="0" fontId="0" fillId="0" borderId="170" xfId="0" applyBorder="1" applyAlignment="1">
      <alignment horizontal="right" vertical="center" shrinkToFit="1"/>
    </xf>
    <xf numFmtId="0" fontId="0" fillId="0" borderId="123" xfId="0" applyBorder="1" applyAlignment="1">
      <alignment horizontal="right" vertical="center" shrinkToFit="1"/>
    </xf>
    <xf numFmtId="0" fontId="0" fillId="0" borderId="123" xfId="0" applyBorder="1" applyAlignment="1">
      <alignment horizontal="left" vertical="center"/>
    </xf>
    <xf numFmtId="0" fontId="0" fillId="0" borderId="6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17" fillId="0" borderId="0" xfId="0" applyFont="1" applyAlignment="1">
      <alignment horizontal="left" vertical="center"/>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7" fillId="0" borderId="170" xfId="0" applyFont="1" applyBorder="1" applyAlignment="1">
      <alignment horizontal="center" vertical="center"/>
    </xf>
    <xf numFmtId="0" fontId="17" fillId="0" borderId="124" xfId="0" applyFont="1" applyBorder="1" applyAlignment="1">
      <alignment horizontal="center" vertical="center"/>
    </xf>
    <xf numFmtId="0" fontId="26" fillId="0" borderId="78" xfId="0" applyFont="1" applyBorder="1" applyAlignment="1" applyProtection="1">
      <alignment horizontal="center" vertical="center"/>
      <protection locked="0"/>
    </xf>
    <xf numFmtId="0" fontId="26" fillId="0" borderId="72" xfId="0" applyFont="1" applyBorder="1" applyAlignment="1" applyProtection="1">
      <alignment horizontal="center" vertical="center"/>
      <protection locked="0"/>
    </xf>
    <xf numFmtId="0" fontId="26" fillId="0" borderId="69" xfId="0" applyFont="1" applyBorder="1" applyAlignment="1" applyProtection="1">
      <alignment horizontal="center" vertical="center"/>
      <protection locked="0"/>
    </xf>
    <xf numFmtId="0" fontId="26" fillId="0" borderId="73" xfId="0" applyFont="1" applyBorder="1" applyAlignment="1" applyProtection="1">
      <alignment horizontal="center" vertical="center"/>
      <protection locked="0"/>
    </xf>
    <xf numFmtId="0" fontId="24" fillId="0" borderId="0" xfId="0" applyFont="1" applyBorder="1" applyAlignment="1">
      <alignment horizontal="center" vertical="center"/>
    </xf>
    <xf numFmtId="0" fontId="25" fillId="0" borderId="0" xfId="0" applyFont="1" applyAlignment="1">
      <alignment horizontal="center"/>
    </xf>
    <xf numFmtId="0" fontId="17" fillId="0" borderId="0" xfId="0" applyFont="1" applyAlignment="1">
      <alignment horizontal="left" vertical="center" wrapText="1"/>
    </xf>
    <xf numFmtId="0" fontId="26" fillId="0" borderId="80" xfId="0" applyFont="1" applyBorder="1" applyAlignment="1" applyProtection="1">
      <alignment horizontal="center" vertical="center"/>
      <protection locked="0"/>
    </xf>
    <xf numFmtId="0" fontId="26" fillId="0" borderId="87" xfId="0" applyFont="1" applyBorder="1" applyAlignment="1" applyProtection="1">
      <alignment horizontal="center" vertical="center"/>
      <protection locked="0"/>
    </xf>
    <xf numFmtId="0" fontId="26" fillId="0" borderId="26" xfId="0" applyFont="1" applyBorder="1" applyAlignment="1">
      <alignment horizontal="center" vertical="center"/>
    </xf>
    <xf numFmtId="0" fontId="93" fillId="0" borderId="0" xfId="0" applyFont="1" applyAlignment="1">
      <alignment horizontal="left" vertical="center"/>
    </xf>
    <xf numFmtId="0" fontId="93" fillId="0" borderId="0" xfId="0" applyFont="1" applyBorder="1" applyAlignment="1">
      <alignment horizontal="left" vertical="top"/>
    </xf>
    <xf numFmtId="0" fontId="93" fillId="0" borderId="0" xfId="0" applyFont="1" applyBorder="1" applyAlignment="1">
      <alignment horizontal="left" vertical="top" wrapText="1"/>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92" xfId="0" applyFont="1" applyBorder="1" applyAlignment="1">
      <alignment horizontal="center" vertical="center"/>
    </xf>
    <xf numFmtId="0" fontId="30" fillId="0" borderId="0" xfId="0" applyFont="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75" xfId="0" applyFont="1" applyBorder="1" applyAlignment="1">
      <alignment horizontal="center" vertical="center"/>
    </xf>
    <xf numFmtId="0" fontId="28" fillId="0" borderId="78" xfId="0" applyFont="1" applyBorder="1" applyAlignment="1">
      <alignment horizontal="center" vertical="center" shrinkToFit="1"/>
    </xf>
    <xf numFmtId="0" fontId="28" fillId="0" borderId="79" xfId="0" applyFont="1" applyBorder="1" applyAlignment="1">
      <alignment horizontal="center" vertical="center" shrinkToFit="1"/>
    </xf>
    <xf numFmtId="0" fontId="28" fillId="0" borderId="71" xfId="0" applyFont="1" applyBorder="1" applyAlignment="1">
      <alignment horizontal="center" vertical="center" shrinkToFit="1"/>
    </xf>
    <xf numFmtId="0" fontId="3" fillId="0" borderId="176"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77" xfId="0" applyFont="1" applyBorder="1" applyAlignment="1">
      <alignment horizontal="center" vertical="center" shrinkToFit="1"/>
    </xf>
    <xf numFmtId="0" fontId="3" fillId="0" borderId="11" xfId="0" applyFont="1" applyBorder="1" applyAlignment="1">
      <alignment horizontal="center" vertical="center"/>
    </xf>
    <xf numFmtId="0" fontId="28" fillId="0" borderId="85" xfId="0" applyFont="1" applyBorder="1" applyAlignment="1">
      <alignment horizontal="center" vertical="center"/>
    </xf>
    <xf numFmtId="0" fontId="28" fillId="0" borderId="178" xfId="0" applyFont="1" applyBorder="1" applyAlignment="1">
      <alignment horizontal="center" vertical="center"/>
    </xf>
    <xf numFmtId="0" fontId="28" fillId="0" borderId="39" xfId="0" applyFont="1" applyBorder="1" applyAlignment="1">
      <alignment horizontal="center" vertical="center"/>
    </xf>
    <xf numFmtId="178" fontId="28" fillId="0" borderId="64" xfId="0" applyNumberFormat="1" applyFont="1" applyBorder="1" applyAlignment="1">
      <alignment horizontal="left" vertical="center" shrinkToFit="1"/>
    </xf>
    <xf numFmtId="178" fontId="28" fillId="0" borderId="26" xfId="0" applyNumberFormat="1" applyFont="1" applyBorder="1" applyAlignment="1">
      <alignment horizontal="left" vertical="center" shrinkToFit="1"/>
    </xf>
    <xf numFmtId="178" fontId="28" fillId="0" borderId="160" xfId="0" applyNumberFormat="1" applyFont="1" applyBorder="1" applyAlignment="1">
      <alignment horizontal="left" vertical="center" shrinkToFit="1"/>
    </xf>
    <xf numFmtId="0" fontId="3" fillId="0" borderId="179" xfId="0" applyFont="1" applyBorder="1" applyAlignment="1">
      <alignment horizontal="center" vertical="center"/>
    </xf>
    <xf numFmtId="0" fontId="28" fillId="0" borderId="111" xfId="0" applyFont="1" applyBorder="1" applyAlignment="1">
      <alignment horizontal="center" vertical="center"/>
    </xf>
    <xf numFmtId="0" fontId="28" fillId="0" borderId="82" xfId="0" applyFont="1" applyBorder="1" applyAlignment="1">
      <alignment horizontal="center" vertical="center"/>
    </xf>
    <xf numFmtId="0" fontId="28" fillId="0" borderId="81" xfId="0" applyFont="1" applyBorder="1" applyAlignment="1">
      <alignment horizontal="center" vertical="center"/>
    </xf>
    <xf numFmtId="0" fontId="28" fillId="0" borderId="150" xfId="0" applyFont="1" applyBorder="1" applyAlignment="1">
      <alignment horizontal="center" vertical="center"/>
    </xf>
    <xf numFmtId="0" fontId="28" fillId="0" borderId="34" xfId="0" applyFont="1" applyBorder="1" applyAlignment="1">
      <alignment horizontal="center" vertical="center"/>
    </xf>
    <xf numFmtId="185" fontId="28" fillId="33" borderId="15" xfId="0" applyNumberFormat="1" applyFont="1" applyFill="1" applyBorder="1" applyAlignment="1" applyProtection="1">
      <alignment horizontal="right" vertical="center"/>
      <protection locked="0"/>
    </xf>
    <xf numFmtId="185" fontId="28" fillId="33" borderId="34" xfId="0" applyNumberFormat="1" applyFont="1" applyFill="1" applyBorder="1" applyAlignment="1" applyProtection="1">
      <alignment horizontal="right" vertical="center"/>
      <protection locked="0"/>
    </xf>
    <xf numFmtId="0" fontId="86" fillId="0" borderId="0" xfId="0" applyFont="1" applyAlignment="1">
      <alignment vertical="center" wrapText="1"/>
    </xf>
    <xf numFmtId="0" fontId="28" fillId="0" borderId="0" xfId="0" applyFont="1" applyAlignment="1">
      <alignment horizontal="left" vertical="center"/>
    </xf>
    <xf numFmtId="0" fontId="29" fillId="0" borderId="0" xfId="0" applyFont="1" applyBorder="1" applyAlignment="1">
      <alignment horizontal="center" vertical="center"/>
    </xf>
    <xf numFmtId="0" fontId="28" fillId="0" borderId="15" xfId="0" applyFont="1" applyBorder="1" applyAlignment="1">
      <alignment horizontal="left" vertical="center"/>
    </xf>
    <xf numFmtId="0" fontId="28" fillId="0" borderId="34" xfId="0" applyFont="1" applyBorder="1" applyAlignment="1">
      <alignment horizontal="left" vertical="center"/>
    </xf>
    <xf numFmtId="185" fontId="28" fillId="33" borderId="80" xfId="0" applyNumberFormat="1" applyFont="1" applyFill="1" applyBorder="1" applyAlignment="1" applyProtection="1">
      <alignment horizontal="center" vertical="center"/>
      <protection locked="0"/>
    </xf>
    <xf numFmtId="185" fontId="28" fillId="33" borderId="82" xfId="0" applyNumberFormat="1" applyFont="1" applyFill="1" applyBorder="1" applyAlignment="1" applyProtection="1">
      <alignment horizontal="center" vertical="center"/>
      <protection locked="0"/>
    </xf>
    <xf numFmtId="185" fontId="28" fillId="33" borderId="87" xfId="0" applyNumberFormat="1" applyFont="1" applyFill="1" applyBorder="1" applyAlignment="1" applyProtection="1">
      <alignment horizontal="center" vertical="center"/>
      <protection locked="0"/>
    </xf>
    <xf numFmtId="0" fontId="14" fillId="0" borderId="0" xfId="0" applyFont="1" applyAlignment="1">
      <alignment horizontal="left" vertical="top" wrapText="1"/>
    </xf>
    <xf numFmtId="178" fontId="28" fillId="0" borderId="69" xfId="0" applyNumberFormat="1" applyFont="1" applyBorder="1" applyAlignment="1">
      <alignment horizontal="center" vertical="center"/>
    </xf>
    <xf numFmtId="178" fontId="28" fillId="0" borderId="42" xfId="0" applyNumberFormat="1" applyFont="1" applyBorder="1" applyAlignment="1">
      <alignment horizontal="center" vertical="center"/>
    </xf>
    <xf numFmtId="178" fontId="28" fillId="0" borderId="69" xfId="0" applyNumberFormat="1" applyFont="1" applyBorder="1" applyAlignment="1" applyProtection="1">
      <alignment horizontal="center" vertical="center"/>
      <protection locked="0"/>
    </xf>
    <xf numFmtId="178" fontId="28" fillId="0" borderId="42" xfId="0" applyNumberFormat="1" applyFont="1" applyBorder="1" applyAlignment="1" applyProtection="1">
      <alignment horizontal="center" vertical="center"/>
      <protection locked="0"/>
    </xf>
    <xf numFmtId="178" fontId="28" fillId="0" borderId="175" xfId="0" applyNumberFormat="1" applyFont="1" applyBorder="1" applyAlignment="1" applyProtection="1">
      <alignment horizontal="center" vertical="center"/>
      <protection locked="0"/>
    </xf>
    <xf numFmtId="178" fontId="28" fillId="0" borderId="173" xfId="0" applyNumberFormat="1" applyFont="1" applyBorder="1" applyAlignment="1" applyProtection="1">
      <alignment horizontal="center" vertical="center"/>
      <protection locked="0"/>
    </xf>
    <xf numFmtId="0" fontId="28" fillId="0" borderId="0" xfId="0" applyFont="1" applyAlignment="1">
      <alignment horizontal="left" vertical="center" wrapText="1"/>
    </xf>
    <xf numFmtId="0" fontId="28" fillId="0" borderId="64"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29" xfId="0" applyFont="1" applyBorder="1" applyAlignment="1">
      <alignment horizontal="center" vertical="center" shrinkToFit="1"/>
    </xf>
    <xf numFmtId="178" fontId="3" fillId="0" borderId="0" xfId="0" applyNumberFormat="1" applyFont="1" applyBorder="1" applyAlignment="1">
      <alignment horizontal="center" vertical="top" shrinkToFit="1"/>
    </xf>
    <xf numFmtId="0" fontId="3" fillId="0" borderId="0" xfId="0" applyFont="1" applyBorder="1" applyAlignment="1">
      <alignment horizontal="right" vertical="center"/>
    </xf>
    <xf numFmtId="49" fontId="3" fillId="0" borderId="0" xfId="0" applyNumberFormat="1" applyFont="1" applyBorder="1" applyAlignment="1">
      <alignment horizontal="center" vertical="center"/>
    </xf>
    <xf numFmtId="0" fontId="103" fillId="0" borderId="0" xfId="0" applyFont="1" applyAlignment="1">
      <alignment vertical="center" wrapText="1"/>
    </xf>
    <xf numFmtId="0" fontId="103" fillId="0" borderId="0" xfId="0" applyFont="1" applyAlignment="1">
      <alignment vertical="center"/>
    </xf>
    <xf numFmtId="0" fontId="28" fillId="0" borderId="0" xfId="0" applyFont="1" applyAlignment="1">
      <alignment horizontal="center" vertical="center" shrinkToFit="1"/>
    </xf>
    <xf numFmtId="178" fontId="3" fillId="0" borderId="0" xfId="0" applyNumberFormat="1" applyFont="1" applyBorder="1" applyAlignment="1">
      <alignment horizontal="left" vertical="center" shrinkToFit="1"/>
    </xf>
    <xf numFmtId="49" fontId="0" fillId="34" borderId="18" xfId="0" applyNumberFormat="1" applyFill="1" applyBorder="1" applyAlignment="1">
      <alignment horizontal="right" vertical="center"/>
    </xf>
    <xf numFmtId="0" fontId="2" fillId="0" borderId="10"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16</xdr:row>
      <xdr:rowOff>9525</xdr:rowOff>
    </xdr:from>
    <xdr:to>
      <xdr:col>2</xdr:col>
      <xdr:colOff>285750</xdr:colOff>
      <xdr:row>18</xdr:row>
      <xdr:rowOff>323850</xdr:rowOff>
    </xdr:to>
    <xdr:sp>
      <xdr:nvSpPr>
        <xdr:cNvPr id="1" name="右中かっこ 1"/>
        <xdr:cNvSpPr>
          <a:spLocks/>
        </xdr:cNvSpPr>
      </xdr:nvSpPr>
      <xdr:spPr>
        <a:xfrm>
          <a:off x="7562850" y="6210300"/>
          <a:ext cx="228600" cy="1114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17</xdr:row>
      <xdr:rowOff>9525</xdr:rowOff>
    </xdr:from>
    <xdr:to>
      <xdr:col>7</xdr:col>
      <xdr:colOff>257175</xdr:colOff>
      <xdr:row>20</xdr:row>
      <xdr:rowOff>333375</xdr:rowOff>
    </xdr:to>
    <xdr:sp>
      <xdr:nvSpPr>
        <xdr:cNvPr id="1" name="右中かっこ 1"/>
        <xdr:cNvSpPr>
          <a:spLocks/>
        </xdr:cNvSpPr>
      </xdr:nvSpPr>
      <xdr:spPr>
        <a:xfrm>
          <a:off x="5438775" y="5429250"/>
          <a:ext cx="247650" cy="1200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xdr:row>
      <xdr:rowOff>19050</xdr:rowOff>
    </xdr:from>
    <xdr:ext cx="771525" cy="771525"/>
    <xdr:sp>
      <xdr:nvSpPr>
        <xdr:cNvPr id="1" name="AutoShape 18"/>
        <xdr:cNvSpPr>
          <a:spLocks noChangeAspect="1"/>
        </xdr:cNvSpPr>
      </xdr:nvSpPr>
      <xdr:spPr>
        <a:xfrm>
          <a:off x="4886325" y="2828925"/>
          <a:ext cx="771525" cy="771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7</xdr:col>
      <xdr:colOff>238125</xdr:colOff>
      <xdr:row>8</xdr:row>
      <xdr:rowOff>142875</xdr:rowOff>
    </xdr:from>
    <xdr:to>
      <xdr:col>7</xdr:col>
      <xdr:colOff>933450</xdr:colOff>
      <xdr:row>8</xdr:row>
      <xdr:rowOff>628650</xdr:rowOff>
    </xdr:to>
    <xdr:pic>
      <xdr:nvPicPr>
        <xdr:cNvPr id="2" name="図 1"/>
        <xdr:cNvPicPr preferRelativeResize="1">
          <a:picLocks noChangeAspect="1"/>
        </xdr:cNvPicPr>
      </xdr:nvPicPr>
      <xdr:blipFill>
        <a:blip r:embed="rId1"/>
        <a:stretch>
          <a:fillRect/>
        </a:stretch>
      </xdr:blipFill>
      <xdr:spPr>
        <a:xfrm>
          <a:off x="4972050" y="2952750"/>
          <a:ext cx="6953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23"/>
  <sheetViews>
    <sheetView zoomScalePageLayoutView="0" workbookViewId="0" topLeftCell="A1">
      <selection activeCell="B1" sqref="B1"/>
    </sheetView>
  </sheetViews>
  <sheetFormatPr defaultColWidth="9.00390625" defaultRowHeight="13.5"/>
  <cols>
    <col min="1" max="1" width="3.50390625" style="279" customWidth="1"/>
    <col min="2" max="2" width="95.00390625" style="0" customWidth="1"/>
    <col min="3" max="5" width="10.00390625" style="0" customWidth="1"/>
  </cols>
  <sheetData>
    <row r="1" ht="15.75">
      <c r="A1" s="284" t="s">
        <v>205</v>
      </c>
    </row>
    <row r="3" spans="1:2" ht="31.5" customHeight="1">
      <c r="A3" s="280" t="s">
        <v>120</v>
      </c>
      <c r="B3" s="281" t="s">
        <v>207</v>
      </c>
    </row>
    <row r="4" spans="1:2" ht="31.5" customHeight="1">
      <c r="A4" s="280" t="s">
        <v>206</v>
      </c>
      <c r="B4" s="281" t="s">
        <v>238</v>
      </c>
    </row>
    <row r="5" spans="1:2" ht="31.5" customHeight="1">
      <c r="A5" s="280"/>
      <c r="B5" s="281" t="s">
        <v>552</v>
      </c>
    </row>
    <row r="6" spans="1:2" ht="31.5" customHeight="1">
      <c r="A6" s="280"/>
      <c r="B6" s="281" t="s">
        <v>239</v>
      </c>
    </row>
    <row r="7" spans="1:2" ht="31.5" customHeight="1">
      <c r="A7" s="280" t="s">
        <v>208</v>
      </c>
      <c r="B7" s="281" t="s">
        <v>413</v>
      </c>
    </row>
    <row r="8" spans="1:2" ht="31.5" customHeight="1">
      <c r="A8" s="280"/>
      <c r="B8" s="281" t="s">
        <v>210</v>
      </c>
    </row>
    <row r="9" spans="1:2" ht="31.5" customHeight="1">
      <c r="A9" s="280" t="s">
        <v>209</v>
      </c>
      <c r="B9" s="281" t="s">
        <v>414</v>
      </c>
    </row>
    <row r="10" spans="1:5" ht="31.5" customHeight="1">
      <c r="A10" s="280"/>
      <c r="B10" s="281" t="s">
        <v>211</v>
      </c>
      <c r="C10" s="460" t="s">
        <v>244</v>
      </c>
      <c r="D10" s="460"/>
      <c r="E10" s="460"/>
    </row>
    <row r="11" spans="1:5" ht="31.5" customHeight="1">
      <c r="A11" s="280" t="s">
        <v>212</v>
      </c>
      <c r="B11" s="281" t="s">
        <v>217</v>
      </c>
      <c r="C11" s="460"/>
      <c r="D11" s="460"/>
      <c r="E11" s="460"/>
    </row>
    <row r="12" spans="1:5" ht="31.5" customHeight="1">
      <c r="A12" s="280"/>
      <c r="B12" s="282" t="s">
        <v>415</v>
      </c>
      <c r="C12" s="460"/>
      <c r="D12" s="460"/>
      <c r="E12" s="460"/>
    </row>
    <row r="13" spans="1:5" ht="54" customHeight="1">
      <c r="A13" s="280"/>
      <c r="B13" s="282"/>
      <c r="C13" s="460" t="s">
        <v>245</v>
      </c>
      <c r="D13" s="460"/>
      <c r="E13" s="460"/>
    </row>
    <row r="14" spans="1:2" ht="27" customHeight="1">
      <c r="A14" s="280"/>
      <c r="B14" s="282" t="s">
        <v>416</v>
      </c>
    </row>
    <row r="15" spans="1:3" ht="31.5" customHeight="1">
      <c r="A15" s="280" t="s">
        <v>213</v>
      </c>
      <c r="B15" s="283" t="s">
        <v>417</v>
      </c>
      <c r="C15" s="286"/>
    </row>
    <row r="16" spans="1:2" ht="31.5" customHeight="1">
      <c r="A16" s="280"/>
      <c r="B16" s="283" t="s">
        <v>544</v>
      </c>
    </row>
    <row r="17" spans="1:2" ht="31.5" customHeight="1">
      <c r="A17" s="280" t="s">
        <v>214</v>
      </c>
      <c r="B17" s="283" t="s">
        <v>418</v>
      </c>
    </row>
    <row r="18" spans="1:3" ht="31.5" customHeight="1">
      <c r="A18" s="280" t="s">
        <v>215</v>
      </c>
      <c r="B18" s="283" t="s">
        <v>419</v>
      </c>
      <c r="C18" s="29" t="s">
        <v>549</v>
      </c>
    </row>
    <row r="19" spans="1:2" ht="31.5" customHeight="1">
      <c r="A19" s="280" t="s">
        <v>216</v>
      </c>
      <c r="B19" s="283" t="s">
        <v>444</v>
      </c>
    </row>
    <row r="21" ht="45" customHeight="1">
      <c r="B21" s="290" t="s">
        <v>218</v>
      </c>
    </row>
    <row r="23" spans="2:3" ht="31.5" customHeight="1">
      <c r="B23" s="380" t="s">
        <v>445</v>
      </c>
      <c r="C23" s="380"/>
    </row>
  </sheetData>
  <sheetProtection/>
  <mergeCells count="2">
    <mergeCell ref="C10:E12"/>
    <mergeCell ref="C13:E13"/>
  </mergeCells>
  <printOptions/>
  <pageMargins left="0.31496062992125984" right="0.11811023622047245" top="0.7480314960629921" bottom="0.7480314960629921" header="0.31496062992125984" footer="0.31496062992125984"/>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K39"/>
  <sheetViews>
    <sheetView zoomScaleSheetLayoutView="100" workbookViewId="0" topLeftCell="A1">
      <selection activeCell="G34" sqref="G34"/>
    </sheetView>
  </sheetViews>
  <sheetFormatPr defaultColWidth="9.00390625" defaultRowHeight="13.5"/>
  <cols>
    <col min="1" max="1" width="2.50390625" style="0" customWidth="1"/>
    <col min="2" max="2" width="1.25" style="0" customWidth="1"/>
    <col min="3" max="4" width="2.50390625" style="0" customWidth="1"/>
    <col min="5" max="6" width="8.75390625" style="0" customWidth="1"/>
    <col min="7" max="7" width="5.00390625" style="0" customWidth="1"/>
    <col min="8" max="8" width="6.25390625" style="0" customWidth="1"/>
    <col min="9" max="10" width="5.00390625" style="0" customWidth="1"/>
    <col min="11" max="12" width="2.50390625" style="0" customWidth="1"/>
    <col min="13" max="14" width="8.75390625" style="0" customWidth="1"/>
    <col min="15" max="15" width="5.00390625" style="0" customWidth="1"/>
    <col min="16" max="16" width="6.125" style="0" customWidth="1"/>
    <col min="17" max="17" width="5.00390625" style="0" customWidth="1"/>
    <col min="18" max="18" width="9.875" style="0" customWidth="1"/>
    <col min="19" max="19" width="4.375" style="0" customWidth="1"/>
    <col min="20" max="20" width="1.25" style="0" customWidth="1"/>
  </cols>
  <sheetData>
    <row r="1" spans="2:20" s="115" customFormat="1" ht="49.5" customHeight="1">
      <c r="B1" s="819" t="s">
        <v>442</v>
      </c>
      <c r="C1" s="820"/>
      <c r="D1" s="820"/>
      <c r="E1" s="820"/>
      <c r="F1" s="820"/>
      <c r="G1" s="820"/>
      <c r="H1" s="820"/>
      <c r="I1" s="820"/>
      <c r="J1" s="820"/>
      <c r="K1" s="820"/>
      <c r="L1" s="820"/>
      <c r="M1" s="820"/>
      <c r="N1" s="820"/>
      <c r="O1" s="820"/>
      <c r="P1" s="820"/>
      <c r="Q1" s="820"/>
      <c r="R1" s="820"/>
      <c r="S1" s="820"/>
      <c r="T1" s="820"/>
    </row>
    <row r="2" ht="30" customHeight="1">
      <c r="S2" s="204" t="s">
        <v>490</v>
      </c>
    </row>
    <row r="3" ht="12.75">
      <c r="C3" t="s">
        <v>256</v>
      </c>
    </row>
    <row r="4" spans="3:19" ht="18.75" customHeight="1">
      <c r="C4" s="882" t="s">
        <v>498</v>
      </c>
      <c r="D4" s="882"/>
      <c r="E4" s="882"/>
      <c r="F4" s="882"/>
      <c r="G4" s="882"/>
      <c r="H4" s="882"/>
      <c r="I4" s="882"/>
      <c r="J4" s="882"/>
      <c r="K4" s="882"/>
      <c r="L4" s="882"/>
      <c r="M4" s="882"/>
      <c r="N4" s="882"/>
      <c r="O4" s="882"/>
      <c r="P4" s="882"/>
      <c r="Q4" s="882"/>
      <c r="R4" s="882"/>
      <c r="S4" s="882"/>
    </row>
    <row r="5" spans="3:19" ht="19.5" thickBot="1">
      <c r="C5" s="883" t="s">
        <v>125</v>
      </c>
      <c r="D5" s="883"/>
      <c r="E5" s="883"/>
      <c r="F5" s="883"/>
      <c r="G5" s="883"/>
      <c r="H5" s="883"/>
      <c r="I5" s="883"/>
      <c r="J5" s="883"/>
      <c r="K5" s="883"/>
      <c r="L5" s="883"/>
      <c r="M5" s="883"/>
      <c r="N5" s="883"/>
      <c r="O5" s="883"/>
      <c r="P5" s="883"/>
      <c r="Q5" s="883"/>
      <c r="R5" s="883"/>
      <c r="S5" s="883"/>
    </row>
    <row r="6" spans="3:17" s="29" customFormat="1" ht="22.5" customHeight="1" thickBot="1">
      <c r="C6" s="832" t="s">
        <v>126</v>
      </c>
      <c r="D6" s="833"/>
      <c r="E6" s="833"/>
      <c r="F6" s="863">
        <f>'入力'!C9&amp;'入力'!E9</f>
      </c>
      <c r="G6" s="864"/>
      <c r="H6" s="864"/>
      <c r="I6" s="864"/>
      <c r="J6" s="864"/>
      <c r="K6" s="864"/>
      <c r="L6" s="865" t="s">
        <v>93</v>
      </c>
      <c r="M6" s="865"/>
      <c r="N6" s="834" t="str">
        <f>IF('入力'!C6="","男子 ・ 女子",'入力'!C6)</f>
        <v>男子 ・ 女子</v>
      </c>
      <c r="O6" s="833"/>
      <c r="P6" s="833"/>
      <c r="Q6" s="835"/>
    </row>
    <row r="7" s="29" customFormat="1" ht="7.5" customHeight="1" thickBot="1"/>
    <row r="8" spans="3:19" s="29" customFormat="1" ht="37.5" customHeight="1" thickBot="1">
      <c r="C8" s="848" t="s">
        <v>132</v>
      </c>
      <c r="D8" s="849"/>
      <c r="E8" s="849"/>
      <c r="F8" s="849"/>
      <c r="G8" s="849"/>
      <c r="H8" s="849"/>
      <c r="I8" s="850"/>
      <c r="K8" s="848" t="s">
        <v>133</v>
      </c>
      <c r="L8" s="849"/>
      <c r="M8" s="849"/>
      <c r="N8" s="849"/>
      <c r="O8" s="849"/>
      <c r="P8" s="849"/>
      <c r="Q8" s="849"/>
      <c r="R8" s="849"/>
      <c r="S8" s="850"/>
    </row>
    <row r="9" spans="3:21" s="29" customFormat="1" ht="22.5" customHeight="1">
      <c r="C9" s="841" t="s">
        <v>127</v>
      </c>
      <c r="D9" s="846"/>
      <c r="E9" s="842"/>
      <c r="F9" s="851">
        <f>'入力'!C26</f>
        <v>0</v>
      </c>
      <c r="G9" s="852"/>
      <c r="H9" s="853">
        <f>'入力'!E26</f>
        <v>0</v>
      </c>
      <c r="I9" s="853"/>
      <c r="J9" s="163">
        <f>IF(N9="","","→")</f>
      </c>
      <c r="K9" s="858" t="s">
        <v>127</v>
      </c>
      <c r="L9" s="537"/>
      <c r="M9" s="561"/>
      <c r="N9" s="873"/>
      <c r="O9" s="874"/>
      <c r="P9" s="874"/>
      <c r="Q9" s="874"/>
      <c r="R9" s="874"/>
      <c r="S9" s="875"/>
      <c r="U9" s="95"/>
    </row>
    <row r="10" spans="3:19" s="29" customFormat="1" ht="22.5" customHeight="1">
      <c r="C10" s="839" t="s">
        <v>19</v>
      </c>
      <c r="D10" s="567"/>
      <c r="E10" s="840"/>
      <c r="F10" s="854">
        <f>'入力'!C27</f>
        <v>0</v>
      </c>
      <c r="G10" s="855"/>
      <c r="H10" s="856">
        <f>'入力'!E27</f>
        <v>0</v>
      </c>
      <c r="I10" s="857"/>
      <c r="J10" s="163">
        <f>IF(N10="","","→")</f>
      </c>
      <c r="K10" s="839" t="s">
        <v>19</v>
      </c>
      <c r="L10" s="567"/>
      <c r="M10" s="840"/>
      <c r="N10" s="866"/>
      <c r="O10" s="867"/>
      <c r="P10" s="867"/>
      <c r="Q10" s="867"/>
      <c r="R10" s="867"/>
      <c r="S10" s="868"/>
    </row>
    <row r="11" spans="3:19" s="29" customFormat="1" ht="22.5" customHeight="1">
      <c r="C11" s="839" t="s">
        <v>128</v>
      </c>
      <c r="D11" s="567"/>
      <c r="E11" s="840"/>
      <c r="F11" s="854">
        <f>'入力'!C28</f>
        <v>0</v>
      </c>
      <c r="G11" s="855"/>
      <c r="H11" s="856">
        <f>'入力'!E28</f>
        <v>0</v>
      </c>
      <c r="I11" s="857"/>
      <c r="J11" s="163">
        <f>IF(N11="","","→")</f>
      </c>
      <c r="K11" s="839" t="s">
        <v>128</v>
      </c>
      <c r="L11" s="567"/>
      <c r="M11" s="840"/>
      <c r="N11" s="866"/>
      <c r="O11" s="867"/>
      <c r="P11" s="867"/>
      <c r="Q11" s="867"/>
      <c r="R11" s="867"/>
      <c r="S11" s="868"/>
    </row>
    <row r="12" spans="3:19" s="29" customFormat="1" ht="22.5" customHeight="1" thickBot="1">
      <c r="C12" s="844" t="s">
        <v>129</v>
      </c>
      <c r="D12" s="847"/>
      <c r="E12" s="845"/>
      <c r="F12" s="854">
        <f>'入力'!C34</f>
        <v>0</v>
      </c>
      <c r="G12" s="855"/>
      <c r="H12" s="856">
        <f>'入力'!E34</f>
        <v>0</v>
      </c>
      <c r="I12" s="857"/>
      <c r="J12" s="163">
        <f>IF(N12="","","→")</f>
      </c>
      <c r="K12" s="844" t="s">
        <v>129</v>
      </c>
      <c r="L12" s="847"/>
      <c r="M12" s="845"/>
      <c r="N12" s="869"/>
      <c r="O12" s="870"/>
      <c r="P12" s="870"/>
      <c r="Q12" s="870"/>
      <c r="R12" s="870"/>
      <c r="S12" s="871"/>
    </row>
    <row r="13" spans="3:19" s="29" customFormat="1" ht="22.5" customHeight="1" thickBot="1">
      <c r="C13" s="832" t="s">
        <v>5</v>
      </c>
      <c r="D13" s="836"/>
      <c r="E13" s="833" t="s">
        <v>96</v>
      </c>
      <c r="F13" s="836"/>
      <c r="G13" s="155" t="s">
        <v>6</v>
      </c>
      <c r="H13" s="833" t="s">
        <v>9</v>
      </c>
      <c r="I13" s="835"/>
      <c r="J13" s="59" t="s">
        <v>134</v>
      </c>
      <c r="K13" s="832" t="s">
        <v>5</v>
      </c>
      <c r="L13" s="836"/>
      <c r="M13" s="833" t="s">
        <v>96</v>
      </c>
      <c r="N13" s="836"/>
      <c r="O13" s="155" t="s">
        <v>6</v>
      </c>
      <c r="P13" s="833" t="s">
        <v>9</v>
      </c>
      <c r="Q13" s="833"/>
      <c r="R13" s="876" t="s">
        <v>16</v>
      </c>
      <c r="S13" s="877"/>
    </row>
    <row r="14" spans="3:19" s="29" customFormat="1" ht="22.5" customHeight="1">
      <c r="C14" s="841">
        <f>'入力'!B42</f>
        <v>0</v>
      </c>
      <c r="D14" s="842" t="str">
        <f>'入力'!C29</f>
        <v>性別</v>
      </c>
      <c r="E14" s="165">
        <f>'入力'!C42</f>
        <v>0</v>
      </c>
      <c r="F14" s="166">
        <f>'入力'!E42</f>
        <v>0</v>
      </c>
      <c r="G14" s="167">
        <f>'入力'!H42</f>
        <v>0</v>
      </c>
      <c r="H14" s="168">
        <f>'入力'!M42</f>
        <v>0</v>
      </c>
      <c r="I14" s="157" t="s">
        <v>131</v>
      </c>
      <c r="J14" s="163">
        <f>IF(M14="","","→")</f>
      </c>
      <c r="K14" s="841"/>
      <c r="L14" s="842"/>
      <c r="M14" s="255"/>
      <c r="N14" s="256"/>
      <c r="O14" s="257"/>
      <c r="P14" s="258"/>
      <c r="Q14" s="156" t="s">
        <v>131</v>
      </c>
      <c r="R14" s="878"/>
      <c r="S14" s="879"/>
    </row>
    <row r="15" spans="3:19" s="29" customFormat="1" ht="22.5" customHeight="1">
      <c r="C15" s="839">
        <f>'入力'!B43</f>
        <v>0</v>
      </c>
      <c r="D15" s="840" t="str">
        <f>'入力'!C30</f>
        <v>学校との
関わり</v>
      </c>
      <c r="E15" s="169">
        <f>'入力'!C43</f>
        <v>0</v>
      </c>
      <c r="F15" s="170">
        <f>'入力'!E43</f>
        <v>0</v>
      </c>
      <c r="G15" s="171">
        <f>'入力'!H43</f>
        <v>0</v>
      </c>
      <c r="H15" s="172">
        <f>'入力'!M43</f>
        <v>0</v>
      </c>
      <c r="I15" s="158" t="s">
        <v>130</v>
      </c>
      <c r="J15" s="163">
        <f aca="true" t="shared" si="0" ref="J15:J28">IF(N15="","","→")</f>
      </c>
      <c r="K15" s="839"/>
      <c r="L15" s="840"/>
      <c r="M15" s="259"/>
      <c r="N15" s="260"/>
      <c r="O15" s="261"/>
      <c r="P15" s="262"/>
      <c r="Q15" s="85" t="s">
        <v>130</v>
      </c>
      <c r="R15" s="880"/>
      <c r="S15" s="881"/>
    </row>
    <row r="16" spans="3:19" s="29" customFormat="1" ht="22.5" customHeight="1">
      <c r="C16" s="843">
        <f>'入力'!B44</f>
        <v>0</v>
      </c>
      <c r="D16" s="543">
        <f>'入力'!C31</f>
        <v>0</v>
      </c>
      <c r="E16" s="173">
        <f>'入力'!C44</f>
        <v>0</v>
      </c>
      <c r="F16" s="174">
        <f>'入力'!E44</f>
        <v>0</v>
      </c>
      <c r="G16" s="175">
        <f>'入力'!H44</f>
        <v>0</v>
      </c>
      <c r="H16" s="176">
        <f>'入力'!M44</f>
        <v>0</v>
      </c>
      <c r="I16" s="159" t="s">
        <v>130</v>
      </c>
      <c r="J16" s="163">
        <f t="shared" si="0"/>
      </c>
      <c r="K16" s="843"/>
      <c r="L16" s="543"/>
      <c r="M16" s="263"/>
      <c r="N16" s="264"/>
      <c r="O16" s="265"/>
      <c r="P16" s="266"/>
      <c r="Q16" s="86" t="s">
        <v>130</v>
      </c>
      <c r="R16" s="880"/>
      <c r="S16" s="881"/>
    </row>
    <row r="17" spans="3:19" s="29" customFormat="1" ht="22.5" customHeight="1">
      <c r="C17" s="839">
        <f>'入力'!B45</f>
        <v>0</v>
      </c>
      <c r="D17" s="840" t="str">
        <f>'入力'!C32</f>
        <v>漢字</v>
      </c>
      <c r="E17" s="173">
        <f>'入力'!C45</f>
        <v>0</v>
      </c>
      <c r="F17" s="174">
        <f>'入力'!E45</f>
        <v>0</v>
      </c>
      <c r="G17" s="175">
        <f>'入力'!H45</f>
        <v>0</v>
      </c>
      <c r="H17" s="176">
        <f>'入力'!M45</f>
        <v>0</v>
      </c>
      <c r="I17" s="158" t="s">
        <v>130</v>
      </c>
      <c r="J17" s="163">
        <f t="shared" si="0"/>
      </c>
      <c r="K17" s="839"/>
      <c r="L17" s="840"/>
      <c r="M17" s="259"/>
      <c r="N17" s="260"/>
      <c r="O17" s="261"/>
      <c r="P17" s="262"/>
      <c r="Q17" s="85" t="s">
        <v>130</v>
      </c>
      <c r="R17" s="880"/>
      <c r="S17" s="881"/>
    </row>
    <row r="18" spans="3:19" s="29" customFormat="1" ht="22.5" customHeight="1">
      <c r="C18" s="837">
        <f>'入力'!B46</f>
        <v>0</v>
      </c>
      <c r="D18" s="838" t="str">
        <f>'入力'!C33</f>
        <v>姓</v>
      </c>
      <c r="E18" s="173">
        <f>'入力'!C46</f>
        <v>0</v>
      </c>
      <c r="F18" s="174">
        <f>'入力'!E46</f>
        <v>0</v>
      </c>
      <c r="G18" s="175">
        <f>'入力'!H46</f>
        <v>0</v>
      </c>
      <c r="H18" s="176">
        <f>'入力'!M46</f>
        <v>0</v>
      </c>
      <c r="I18" s="159" t="s">
        <v>130</v>
      </c>
      <c r="J18" s="163">
        <f t="shared" si="0"/>
      </c>
      <c r="K18" s="837"/>
      <c r="L18" s="838"/>
      <c r="M18" s="267"/>
      <c r="N18" s="268"/>
      <c r="O18" s="269"/>
      <c r="P18" s="266"/>
      <c r="Q18" s="86" t="s">
        <v>130</v>
      </c>
      <c r="R18" s="880"/>
      <c r="S18" s="881"/>
    </row>
    <row r="19" spans="3:19" s="29" customFormat="1" ht="22.5" customHeight="1">
      <c r="C19" s="839">
        <f>'入力'!B47</f>
        <v>0</v>
      </c>
      <c r="D19" s="840">
        <f>'入力'!C34</f>
        <v>0</v>
      </c>
      <c r="E19" s="173">
        <f>'入力'!C47</f>
        <v>0</v>
      </c>
      <c r="F19" s="174">
        <f>'入力'!E47</f>
        <v>0</v>
      </c>
      <c r="G19" s="175">
        <f>'入力'!H47</f>
        <v>0</v>
      </c>
      <c r="H19" s="176">
        <f>'入力'!M47</f>
        <v>0</v>
      </c>
      <c r="I19" s="158" t="s">
        <v>130</v>
      </c>
      <c r="J19" s="163">
        <f t="shared" si="0"/>
      </c>
      <c r="K19" s="839"/>
      <c r="L19" s="840"/>
      <c r="M19" s="259"/>
      <c r="N19" s="260"/>
      <c r="O19" s="261"/>
      <c r="P19" s="262"/>
      <c r="Q19" s="85" t="s">
        <v>130</v>
      </c>
      <c r="R19" s="880"/>
      <c r="S19" s="881"/>
    </row>
    <row r="20" spans="3:19" s="29" customFormat="1" ht="22.5" customHeight="1">
      <c r="C20" s="837">
        <f>'入力'!B48</f>
        <v>0</v>
      </c>
      <c r="D20" s="838">
        <f>'入力'!C35</f>
        <v>0</v>
      </c>
      <c r="E20" s="173">
        <f>'入力'!C48</f>
        <v>0</v>
      </c>
      <c r="F20" s="174">
        <f>'入力'!E48</f>
        <v>0</v>
      </c>
      <c r="G20" s="175">
        <f>'入力'!H48</f>
        <v>0</v>
      </c>
      <c r="H20" s="176">
        <f>'入力'!M48</f>
        <v>0</v>
      </c>
      <c r="I20" s="159" t="s">
        <v>130</v>
      </c>
      <c r="J20" s="163">
        <f t="shared" si="0"/>
      </c>
      <c r="K20" s="837"/>
      <c r="L20" s="838"/>
      <c r="M20" s="267"/>
      <c r="N20" s="268"/>
      <c r="O20" s="269"/>
      <c r="P20" s="266"/>
      <c r="Q20" s="86" t="s">
        <v>130</v>
      </c>
      <c r="R20" s="880"/>
      <c r="S20" s="881"/>
    </row>
    <row r="21" spans="3:19" s="29" customFormat="1" ht="22.5" customHeight="1">
      <c r="C21" s="839">
        <f>'入力'!B49</f>
        <v>0</v>
      </c>
      <c r="D21" s="840" t="str">
        <f>'入力'!C36</f>
        <v>性別</v>
      </c>
      <c r="E21" s="173">
        <f>'入力'!C49</f>
        <v>0</v>
      </c>
      <c r="F21" s="174">
        <f>'入力'!E49</f>
        <v>0</v>
      </c>
      <c r="G21" s="175">
        <f>'入力'!H49</f>
        <v>0</v>
      </c>
      <c r="H21" s="176">
        <f>'入力'!M49</f>
        <v>0</v>
      </c>
      <c r="I21" s="158" t="s">
        <v>130</v>
      </c>
      <c r="J21" s="163">
        <f t="shared" si="0"/>
      </c>
      <c r="K21" s="839"/>
      <c r="L21" s="840"/>
      <c r="M21" s="259"/>
      <c r="N21" s="260"/>
      <c r="O21" s="261"/>
      <c r="P21" s="262"/>
      <c r="Q21" s="85" t="s">
        <v>130</v>
      </c>
      <c r="R21" s="880"/>
      <c r="S21" s="881"/>
    </row>
    <row r="22" spans="3:19" s="29" customFormat="1" ht="22.5" customHeight="1">
      <c r="C22" s="837">
        <f>'入力'!B50</f>
        <v>0</v>
      </c>
      <c r="D22" s="838" t="str">
        <f>'入力'!C37</f>
        <v>資格</v>
      </c>
      <c r="E22" s="173">
        <f>'入力'!C50</f>
        <v>0</v>
      </c>
      <c r="F22" s="174">
        <f>'入力'!E50</f>
        <v>0</v>
      </c>
      <c r="G22" s="175">
        <f>'入力'!H50</f>
        <v>0</v>
      </c>
      <c r="H22" s="176">
        <f>'入力'!M50</f>
        <v>0</v>
      </c>
      <c r="I22" s="159" t="s">
        <v>130</v>
      </c>
      <c r="J22" s="163">
        <f t="shared" si="0"/>
      </c>
      <c r="K22" s="837"/>
      <c r="L22" s="838"/>
      <c r="M22" s="267"/>
      <c r="N22" s="268"/>
      <c r="O22" s="269"/>
      <c r="P22" s="266"/>
      <c r="Q22" s="86" t="s">
        <v>130</v>
      </c>
      <c r="R22" s="880"/>
      <c r="S22" s="881"/>
    </row>
    <row r="23" spans="3:19" s="29" customFormat="1" ht="22.5" customHeight="1">
      <c r="C23" s="839">
        <f>'入力'!B51</f>
        <v>0</v>
      </c>
      <c r="D23" s="840" t="str">
        <f>'入力'!C38</f>
        <v>学校との
関わり</v>
      </c>
      <c r="E23" s="173">
        <f>'入力'!C51</f>
        <v>0</v>
      </c>
      <c r="F23" s="174">
        <f>'入力'!E51</f>
        <v>0</v>
      </c>
      <c r="G23" s="175">
        <f>'入力'!H51</f>
        <v>0</v>
      </c>
      <c r="H23" s="176">
        <f>'入力'!M51</f>
        <v>0</v>
      </c>
      <c r="I23" s="158" t="s">
        <v>130</v>
      </c>
      <c r="J23" s="163">
        <f t="shared" si="0"/>
      </c>
      <c r="K23" s="839"/>
      <c r="L23" s="840"/>
      <c r="M23" s="259"/>
      <c r="N23" s="260"/>
      <c r="O23" s="261"/>
      <c r="P23" s="262"/>
      <c r="Q23" s="85" t="s">
        <v>130</v>
      </c>
      <c r="R23" s="880"/>
      <c r="S23" s="881"/>
    </row>
    <row r="24" spans="3:19" s="29" customFormat="1" ht="22.5" customHeight="1">
      <c r="C24" s="837">
        <f>'入力'!B52</f>
        <v>0</v>
      </c>
      <c r="D24" s="838" t="str">
        <f>'入力'!C39</f>
        <v>T</v>
      </c>
      <c r="E24" s="173">
        <f>'入力'!C52</f>
        <v>0</v>
      </c>
      <c r="F24" s="174">
        <f>'入力'!E52</f>
        <v>0</v>
      </c>
      <c r="G24" s="175">
        <f>'入力'!H52</f>
        <v>0</v>
      </c>
      <c r="H24" s="176">
        <f>'入力'!M52</f>
        <v>0</v>
      </c>
      <c r="I24" s="159" t="s">
        <v>130</v>
      </c>
      <c r="J24" s="163">
        <f t="shared" si="0"/>
      </c>
      <c r="K24" s="837"/>
      <c r="L24" s="838"/>
      <c r="M24" s="267"/>
      <c r="N24" s="268"/>
      <c r="O24" s="269"/>
      <c r="P24" s="266"/>
      <c r="Q24" s="86" t="s">
        <v>130</v>
      </c>
      <c r="R24" s="880"/>
      <c r="S24" s="881"/>
    </row>
    <row r="25" spans="3:19" s="29" customFormat="1" ht="22.5" customHeight="1">
      <c r="C25" s="839">
        <f>'入力'!B53</f>
        <v>0</v>
      </c>
      <c r="D25" s="840" t="str">
        <f>'入力'!C40</f>
        <v>漢字</v>
      </c>
      <c r="E25" s="173">
        <f>'入力'!C53</f>
        <v>0</v>
      </c>
      <c r="F25" s="174">
        <f>'入力'!E53</f>
        <v>0</v>
      </c>
      <c r="G25" s="175">
        <f>'入力'!H53</f>
        <v>0</v>
      </c>
      <c r="H25" s="176">
        <f>'入力'!M53</f>
        <v>0</v>
      </c>
      <c r="I25" s="158" t="s">
        <v>130</v>
      </c>
      <c r="J25" s="163">
        <f t="shared" si="0"/>
      </c>
      <c r="K25" s="839"/>
      <c r="L25" s="840"/>
      <c r="M25" s="259"/>
      <c r="N25" s="260"/>
      <c r="O25" s="261"/>
      <c r="P25" s="262"/>
      <c r="Q25" s="85" t="s">
        <v>130</v>
      </c>
      <c r="R25" s="880"/>
      <c r="S25" s="881"/>
    </row>
    <row r="26" spans="3:19" s="29" customFormat="1" ht="22.5" customHeight="1">
      <c r="C26" s="837">
        <f>'入力'!B54</f>
        <v>0</v>
      </c>
      <c r="D26" s="838" t="str">
        <f>'入力'!C41</f>
        <v>姓</v>
      </c>
      <c r="E26" s="173">
        <f>'入力'!C54</f>
        <v>0</v>
      </c>
      <c r="F26" s="174">
        <f>'入力'!E54</f>
        <v>0</v>
      </c>
      <c r="G26" s="175">
        <f>'入力'!H54</f>
        <v>0</v>
      </c>
      <c r="H26" s="176">
        <f>'入力'!M54</f>
        <v>0</v>
      </c>
      <c r="I26" s="159" t="s">
        <v>130</v>
      </c>
      <c r="J26" s="163">
        <f t="shared" si="0"/>
      </c>
      <c r="K26" s="837"/>
      <c r="L26" s="838"/>
      <c r="M26" s="267"/>
      <c r="N26" s="268"/>
      <c r="O26" s="269"/>
      <c r="P26" s="266"/>
      <c r="Q26" s="86" t="s">
        <v>130</v>
      </c>
      <c r="R26" s="880"/>
      <c r="S26" s="881"/>
    </row>
    <row r="27" spans="3:19" s="29" customFormat="1" ht="22.5" customHeight="1">
      <c r="C27" s="839">
        <f>'入力'!B55</f>
        <v>0</v>
      </c>
      <c r="D27" s="840">
        <f>'入力'!C42</f>
        <v>0</v>
      </c>
      <c r="E27" s="173">
        <f>'入力'!C55</f>
        <v>0</v>
      </c>
      <c r="F27" s="174">
        <f>'入力'!E55</f>
        <v>0</v>
      </c>
      <c r="G27" s="175">
        <f>'入力'!H55</f>
        <v>0</v>
      </c>
      <c r="H27" s="176">
        <f>'入力'!M55</f>
        <v>0</v>
      </c>
      <c r="I27" s="158" t="s">
        <v>130</v>
      </c>
      <c r="J27" s="163">
        <f t="shared" si="0"/>
      </c>
      <c r="K27" s="839"/>
      <c r="L27" s="840"/>
      <c r="M27" s="259"/>
      <c r="N27" s="260"/>
      <c r="O27" s="261"/>
      <c r="P27" s="262"/>
      <c r="Q27" s="85" t="s">
        <v>130</v>
      </c>
      <c r="R27" s="880"/>
      <c r="S27" s="881"/>
    </row>
    <row r="28" spans="3:19" s="29" customFormat="1" ht="22.5" customHeight="1" thickBot="1">
      <c r="C28" s="844">
        <f>'入力'!B56</f>
        <v>0</v>
      </c>
      <c r="D28" s="845">
        <f>'入力'!C43</f>
        <v>0</v>
      </c>
      <c r="E28" s="177">
        <f>'入力'!C56</f>
        <v>0</v>
      </c>
      <c r="F28" s="178">
        <f>'入力'!E56</f>
        <v>0</v>
      </c>
      <c r="G28" s="179">
        <f>'入力'!H56</f>
        <v>0</v>
      </c>
      <c r="H28" s="180">
        <f>'入力'!M56</f>
        <v>0</v>
      </c>
      <c r="I28" s="162" t="s">
        <v>130</v>
      </c>
      <c r="J28" s="163">
        <f t="shared" si="0"/>
      </c>
      <c r="K28" s="844"/>
      <c r="L28" s="845"/>
      <c r="M28" s="270"/>
      <c r="N28" s="271"/>
      <c r="O28" s="272"/>
      <c r="P28" s="273"/>
      <c r="Q28" s="161" t="s">
        <v>130</v>
      </c>
      <c r="R28" s="885"/>
      <c r="S28" s="886"/>
    </row>
    <row r="29" spans="3:18" ht="7.5" customHeight="1" thickBot="1">
      <c r="C29" s="872"/>
      <c r="D29" s="872"/>
      <c r="E29" s="872"/>
      <c r="F29" s="872"/>
      <c r="G29" s="872"/>
      <c r="H29" s="872"/>
      <c r="I29" s="872"/>
      <c r="J29" s="872"/>
      <c r="K29" s="872"/>
      <c r="L29" s="872"/>
      <c r="M29" s="872"/>
      <c r="N29" s="872"/>
      <c r="O29" s="872"/>
      <c r="P29" s="872"/>
      <c r="Q29" s="872"/>
      <c r="R29" s="154"/>
    </row>
    <row r="30" spans="3:19" ht="22.5" customHeight="1" thickBot="1">
      <c r="C30" s="832" t="s">
        <v>135</v>
      </c>
      <c r="D30" s="833"/>
      <c r="E30" s="833"/>
      <c r="F30" s="833"/>
      <c r="G30" s="833"/>
      <c r="H30" s="833"/>
      <c r="I30" s="836"/>
      <c r="J30" s="859" t="str">
        <f>'入力'!C16&amp;"　"&amp;'入力'!E16</f>
        <v>　</v>
      </c>
      <c r="K30" s="860"/>
      <c r="L30" s="860"/>
      <c r="M30" s="860"/>
      <c r="N30" s="860"/>
      <c r="O30" s="860"/>
      <c r="P30" s="860"/>
      <c r="Q30" s="861"/>
      <c r="R30" s="160"/>
      <c r="S30" s="151"/>
    </row>
    <row r="31" spans="3:19" ht="14.25">
      <c r="C31" s="378"/>
      <c r="D31" s="378"/>
      <c r="E31" s="378"/>
      <c r="F31" s="378"/>
      <c r="G31" s="378"/>
      <c r="H31" s="378"/>
      <c r="I31" s="378"/>
      <c r="J31" s="379"/>
      <c r="K31" s="379"/>
      <c r="L31" s="379"/>
      <c r="M31" s="379"/>
      <c r="N31" s="379"/>
      <c r="O31" s="379"/>
      <c r="P31" s="379"/>
      <c r="Q31" s="379"/>
      <c r="R31" s="378"/>
      <c r="S31" s="151"/>
    </row>
    <row r="32" spans="3:37" ht="22.5" customHeight="1">
      <c r="C32" s="377" t="s">
        <v>516</v>
      </c>
      <c r="E32" s="377"/>
      <c r="F32" s="377"/>
      <c r="G32" s="377"/>
      <c r="H32" s="377"/>
      <c r="I32" s="377"/>
      <c r="J32" s="377"/>
      <c r="K32" s="377"/>
      <c r="L32" s="377"/>
      <c r="M32" s="377"/>
      <c r="N32" s="377"/>
      <c r="O32" s="377"/>
      <c r="P32" s="377"/>
      <c r="Q32" s="377"/>
      <c r="R32" s="164"/>
      <c r="S32" s="164"/>
      <c r="T32" s="164"/>
      <c r="U32" s="164"/>
      <c r="V32" s="164"/>
      <c r="W32" s="164"/>
      <c r="X32" s="164"/>
      <c r="Y32" s="164"/>
      <c r="Z32" s="164"/>
      <c r="AA32" s="164"/>
      <c r="AB32" s="164"/>
      <c r="AC32" s="164"/>
      <c r="AD32" s="164"/>
      <c r="AE32" s="164"/>
      <c r="AF32" s="164"/>
      <c r="AG32" s="164"/>
      <c r="AH32" s="164"/>
      <c r="AI32" s="164"/>
      <c r="AJ32" s="164"/>
      <c r="AK32" s="164"/>
    </row>
    <row r="33" spans="4:10" ht="22.5" customHeight="1">
      <c r="D33" s="533" t="s">
        <v>136</v>
      </c>
      <c r="E33" s="533"/>
      <c r="F33" s="533"/>
      <c r="G33" s="533"/>
      <c r="H33" s="533"/>
      <c r="I33" s="533"/>
      <c r="J33" s="533"/>
    </row>
    <row r="34" spans="4:19" ht="22.5" customHeight="1">
      <c r="D34" s="862" t="s">
        <v>491</v>
      </c>
      <c r="E34" s="862"/>
      <c r="F34" s="862"/>
      <c r="G34" s="274"/>
      <c r="H34" s="29" t="s">
        <v>23</v>
      </c>
      <c r="I34" s="862">
        <f>F6</f>
      </c>
      <c r="J34" s="862"/>
      <c r="K34" s="862"/>
      <c r="L34" s="862"/>
      <c r="M34" s="862"/>
      <c r="N34" s="29" t="s">
        <v>137</v>
      </c>
      <c r="O34" s="29"/>
      <c r="P34" s="887" t="str">
        <f>'入力'!C25&amp;"　"&amp;'入力'!E25&amp;"　　"</f>
        <v>　　　</v>
      </c>
      <c r="Q34" s="887"/>
      <c r="R34" s="887"/>
      <c r="S34" s="291" t="s">
        <v>183</v>
      </c>
    </row>
    <row r="35" spans="4:19" ht="22.5" customHeight="1">
      <c r="D35" s="29" t="s">
        <v>138</v>
      </c>
      <c r="F35" s="380"/>
      <c r="G35" s="380"/>
      <c r="H35" s="380"/>
      <c r="I35" s="380"/>
      <c r="J35" s="380"/>
      <c r="K35" s="380"/>
      <c r="L35" s="380"/>
      <c r="M35" s="380"/>
      <c r="N35" s="380"/>
      <c r="O35" s="29"/>
      <c r="P35" s="29"/>
      <c r="Q35" s="29"/>
      <c r="R35" s="29"/>
      <c r="S35" s="29"/>
    </row>
    <row r="36" spans="4:19" ht="15" customHeight="1">
      <c r="D36" s="884" t="s">
        <v>400</v>
      </c>
      <c r="E36" s="884"/>
      <c r="F36" s="884"/>
      <c r="G36" s="884"/>
      <c r="H36" s="884"/>
      <c r="I36" s="884"/>
      <c r="J36" s="884"/>
      <c r="K36" s="884"/>
      <c r="L36" s="884"/>
      <c r="M36" s="884"/>
      <c r="N36" s="884"/>
      <c r="O36" s="884"/>
      <c r="P36" s="884"/>
      <c r="Q36" s="884"/>
      <c r="R36" s="884"/>
      <c r="S36" s="884"/>
    </row>
    <row r="37" spans="4:19" ht="30" customHeight="1">
      <c r="D37" s="884" t="s">
        <v>535</v>
      </c>
      <c r="E37" s="884"/>
      <c r="F37" s="884"/>
      <c r="G37" s="884"/>
      <c r="H37" s="884"/>
      <c r="I37" s="884"/>
      <c r="J37" s="884"/>
      <c r="K37" s="884"/>
      <c r="L37" s="884"/>
      <c r="M37" s="884"/>
      <c r="N37" s="884"/>
      <c r="O37" s="884"/>
      <c r="P37" s="884"/>
      <c r="Q37" s="884"/>
      <c r="R37" s="884"/>
      <c r="S37" s="884"/>
    </row>
    <row r="38" spans="4:19" ht="30" customHeight="1">
      <c r="D38" s="884" t="s">
        <v>536</v>
      </c>
      <c r="E38" s="884"/>
      <c r="F38" s="884"/>
      <c r="G38" s="884"/>
      <c r="H38" s="884"/>
      <c r="I38" s="884"/>
      <c r="J38" s="884"/>
      <c r="K38" s="884"/>
      <c r="L38" s="884"/>
      <c r="M38" s="884"/>
      <c r="N38" s="884"/>
      <c r="O38" s="884"/>
      <c r="P38" s="884"/>
      <c r="Q38" s="884"/>
      <c r="R38" s="884"/>
      <c r="S38" s="884"/>
    </row>
    <row r="39" spans="4:19" ht="13.5" customHeight="1">
      <c r="D39" s="884" t="s">
        <v>226</v>
      </c>
      <c r="E39" s="884"/>
      <c r="F39" s="884"/>
      <c r="G39" s="884"/>
      <c r="H39" s="884"/>
      <c r="I39" s="884"/>
      <c r="J39" s="884"/>
      <c r="K39" s="884"/>
      <c r="L39" s="884"/>
      <c r="M39" s="884"/>
      <c r="N39" s="884"/>
      <c r="O39" s="884"/>
      <c r="P39" s="884"/>
      <c r="Q39" s="884"/>
      <c r="R39" s="884"/>
      <c r="S39" s="884"/>
    </row>
  </sheetData>
  <sheetProtection selectLockedCells="1"/>
  <protectedRanges>
    <protectedRange sqref="N9:S12 M14:P28 R14:S28 G34 J32:Q32 M30:Q31" name="範囲1"/>
  </protectedRanges>
  <mergeCells count="92">
    <mergeCell ref="C4:S4"/>
    <mergeCell ref="C5:S5"/>
    <mergeCell ref="D36:S36"/>
    <mergeCell ref="D37:S37"/>
    <mergeCell ref="D38:S38"/>
    <mergeCell ref="D39:S39"/>
    <mergeCell ref="R26:S26"/>
    <mergeCell ref="R27:S27"/>
    <mergeCell ref="R28:S28"/>
    <mergeCell ref="P34:R34"/>
    <mergeCell ref="R16:S16"/>
    <mergeCell ref="R17:S17"/>
    <mergeCell ref="R18:S18"/>
    <mergeCell ref="R19:S19"/>
    <mergeCell ref="R20:S20"/>
    <mergeCell ref="R25:S25"/>
    <mergeCell ref="R21:S21"/>
    <mergeCell ref="R22:S22"/>
    <mergeCell ref="R23:S23"/>
    <mergeCell ref="R24:S24"/>
    <mergeCell ref="B1:T1"/>
    <mergeCell ref="K27:L27"/>
    <mergeCell ref="K28:L28"/>
    <mergeCell ref="C29:Q29"/>
    <mergeCell ref="N9:S9"/>
    <mergeCell ref="N10:S10"/>
    <mergeCell ref="R13:S13"/>
    <mergeCell ref="R14:S14"/>
    <mergeCell ref="R15:S15"/>
    <mergeCell ref="K8:S8"/>
    <mergeCell ref="J30:Q30"/>
    <mergeCell ref="D34:F34"/>
    <mergeCell ref="I34:M34"/>
    <mergeCell ref="D33:J33"/>
    <mergeCell ref="F6:K6"/>
    <mergeCell ref="K21:L21"/>
    <mergeCell ref="L6:M6"/>
    <mergeCell ref="N11:S11"/>
    <mergeCell ref="N12:S12"/>
    <mergeCell ref="C11:E11"/>
    <mergeCell ref="P13:Q13"/>
    <mergeCell ref="K14:L14"/>
    <mergeCell ref="K25:L25"/>
    <mergeCell ref="K26:L26"/>
    <mergeCell ref="K15:L15"/>
    <mergeCell ref="K16:L16"/>
    <mergeCell ref="K17:L17"/>
    <mergeCell ref="K18:L18"/>
    <mergeCell ref="K22:L22"/>
    <mergeCell ref="K23:L23"/>
    <mergeCell ref="K19:L19"/>
    <mergeCell ref="K20:L20"/>
    <mergeCell ref="F12:G12"/>
    <mergeCell ref="K9:M9"/>
    <mergeCell ref="K10:M10"/>
    <mergeCell ref="K11:M11"/>
    <mergeCell ref="H12:I12"/>
    <mergeCell ref="F11:G11"/>
    <mergeCell ref="H11:I11"/>
    <mergeCell ref="K24:L24"/>
    <mergeCell ref="H13:I13"/>
    <mergeCell ref="K13:L13"/>
    <mergeCell ref="M13:N13"/>
    <mergeCell ref="K12:M12"/>
    <mergeCell ref="C8:I8"/>
    <mergeCell ref="F9:G9"/>
    <mergeCell ref="H9:I9"/>
    <mergeCell ref="F10:G10"/>
    <mergeCell ref="H10:I10"/>
    <mergeCell ref="C9:E9"/>
    <mergeCell ref="C10:E10"/>
    <mergeCell ref="C24:D24"/>
    <mergeCell ref="C25:D25"/>
    <mergeCell ref="C26:D26"/>
    <mergeCell ref="C27:D27"/>
    <mergeCell ref="C12:E12"/>
    <mergeCell ref="C28:D28"/>
    <mergeCell ref="E13:F13"/>
    <mergeCell ref="C18:D18"/>
    <mergeCell ref="C19:D19"/>
    <mergeCell ref="C20:D20"/>
    <mergeCell ref="C21:D21"/>
    <mergeCell ref="C6:E6"/>
    <mergeCell ref="N6:Q6"/>
    <mergeCell ref="C30:I30"/>
    <mergeCell ref="C22:D22"/>
    <mergeCell ref="C23:D23"/>
    <mergeCell ref="C13:D13"/>
    <mergeCell ref="C14:D14"/>
    <mergeCell ref="C15:D15"/>
    <mergeCell ref="C16:D16"/>
    <mergeCell ref="C17:D17"/>
  </mergeCells>
  <dataValidations count="1">
    <dataValidation type="whole" allowBlank="1" showInputMessage="1" showErrorMessage="1" sqref="R14:S28">
      <formula1>100000000</formula1>
      <formula2>299999999</formula2>
    </dataValidation>
  </dataValidations>
  <printOptions horizontalCentered="1" verticalCentered="1"/>
  <pageMargins left="0.2362204724409449" right="0.2362204724409449" top="0.6692913385826772" bottom="0.6692913385826772" header="0.31496062992125984" footer="0.3937007874015748"/>
  <pageSetup firstPageNumber="71" useFirstPageNumber="1"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I36"/>
  <sheetViews>
    <sheetView zoomScaleSheetLayoutView="100" zoomScalePageLayoutView="0" workbookViewId="0" topLeftCell="A1">
      <selection activeCell="C22" sqref="C22:H22"/>
    </sheetView>
  </sheetViews>
  <sheetFormatPr defaultColWidth="9.00390625" defaultRowHeight="13.5"/>
  <cols>
    <col min="1" max="1" width="0.6171875" style="0" customWidth="1"/>
    <col min="2" max="2" width="4.50390625" style="0" customWidth="1"/>
    <col min="3" max="3" width="6.00390625" style="0" customWidth="1"/>
    <col min="4" max="4" width="15.00390625" style="0" customWidth="1"/>
    <col min="5" max="5" width="3.00390625" style="0" customWidth="1"/>
    <col min="6" max="6" width="22.375" style="0" customWidth="1"/>
    <col min="7" max="7" width="22.875" style="0" customWidth="1"/>
    <col min="8" max="8" width="14.875" style="0" customWidth="1"/>
    <col min="9" max="9" width="0.6171875" style="0" customWidth="1"/>
  </cols>
  <sheetData>
    <row r="1" spans="1:9" ht="12.75">
      <c r="A1" s="320"/>
      <c r="B1" s="320"/>
      <c r="C1" s="320"/>
      <c r="D1" s="320"/>
      <c r="E1" s="320"/>
      <c r="F1" s="320"/>
      <c r="G1" s="320"/>
      <c r="H1" s="321" t="s">
        <v>492</v>
      </c>
      <c r="I1" s="320"/>
    </row>
    <row r="2" spans="1:9" ht="12.75">
      <c r="A2" s="320"/>
      <c r="B2" s="485" t="s">
        <v>262</v>
      </c>
      <c r="C2" s="485"/>
      <c r="D2" s="485"/>
      <c r="E2" s="485"/>
      <c r="F2" s="320"/>
      <c r="G2" s="320"/>
      <c r="H2" s="320"/>
      <c r="I2" s="320"/>
    </row>
    <row r="3" spans="1:9" ht="12.75">
      <c r="A3" s="320"/>
      <c r="B3" s="485" t="s">
        <v>298</v>
      </c>
      <c r="C3" s="485"/>
      <c r="D3" s="485"/>
      <c r="E3" s="485"/>
      <c r="F3" s="320"/>
      <c r="G3" s="320"/>
      <c r="H3" s="320"/>
      <c r="I3" s="320"/>
    </row>
    <row r="4" spans="1:9" ht="12.75">
      <c r="A4" s="320"/>
      <c r="B4" s="320"/>
      <c r="C4" s="319"/>
      <c r="D4" s="320"/>
      <c r="E4" s="320"/>
      <c r="F4" s="320"/>
      <c r="G4" s="485" t="s">
        <v>487</v>
      </c>
      <c r="H4" s="485"/>
      <c r="I4" s="320"/>
    </row>
    <row r="5" spans="1:9" ht="12.75">
      <c r="A5" s="320"/>
      <c r="B5" s="320"/>
      <c r="C5" s="320"/>
      <c r="D5" s="320"/>
      <c r="E5" s="320"/>
      <c r="F5" s="320"/>
      <c r="G5" s="485" t="s">
        <v>493</v>
      </c>
      <c r="H5" s="485"/>
      <c r="I5" s="320"/>
    </row>
    <row r="6" spans="1:9" ht="12.75">
      <c r="A6" s="320"/>
      <c r="B6" s="320"/>
      <c r="C6" s="320"/>
      <c r="D6" s="320"/>
      <c r="E6" s="320"/>
      <c r="F6" s="320"/>
      <c r="G6" s="485" t="s">
        <v>527</v>
      </c>
      <c r="H6" s="485"/>
      <c r="I6" s="320"/>
    </row>
    <row r="7" spans="1:9" ht="12.75">
      <c r="A7" s="320"/>
      <c r="B7" s="319"/>
      <c r="C7" s="319"/>
      <c r="D7" s="320"/>
      <c r="E7" s="320"/>
      <c r="F7" s="320"/>
      <c r="G7" s="320"/>
      <c r="H7" s="320"/>
      <c r="I7" s="320"/>
    </row>
    <row r="8" spans="1:9" ht="12.75">
      <c r="A8" s="320"/>
      <c r="B8" s="462" t="str">
        <f>G4&amp;" "&amp;G5</f>
        <v>令和３年度全国中学校体育大会 第５１回全国中学校バスケットボール大会</v>
      </c>
      <c r="C8" s="462"/>
      <c r="D8" s="462"/>
      <c r="E8" s="462"/>
      <c r="F8" s="462"/>
      <c r="G8" s="462"/>
      <c r="H8" s="462"/>
      <c r="I8" s="320"/>
    </row>
    <row r="9" spans="1:9" ht="15.75">
      <c r="A9" s="320"/>
      <c r="B9" s="484" t="s">
        <v>331</v>
      </c>
      <c r="C9" s="484"/>
      <c r="D9" s="484"/>
      <c r="E9" s="484"/>
      <c r="F9" s="484"/>
      <c r="G9" s="484"/>
      <c r="H9" s="484"/>
      <c r="I9" s="320"/>
    </row>
    <row r="10" spans="1:9" ht="12.75">
      <c r="A10" s="320"/>
      <c r="B10" s="319"/>
      <c r="C10" s="319"/>
      <c r="D10" s="320"/>
      <c r="E10" s="320"/>
      <c r="F10" s="320"/>
      <c r="G10" s="320"/>
      <c r="H10" s="320"/>
      <c r="I10" s="320"/>
    </row>
    <row r="11" spans="1:9" ht="72" customHeight="1">
      <c r="A11" s="320"/>
      <c r="B11" s="466" t="s">
        <v>412</v>
      </c>
      <c r="C11" s="466"/>
      <c r="D11" s="466"/>
      <c r="E11" s="466"/>
      <c r="F11" s="466"/>
      <c r="G11" s="466"/>
      <c r="H11" s="466"/>
      <c r="I11" s="320"/>
    </row>
    <row r="12" spans="1:9" ht="15" customHeight="1">
      <c r="A12" s="320"/>
      <c r="B12" s="320"/>
      <c r="C12" s="320"/>
      <c r="D12" s="320"/>
      <c r="E12" s="320"/>
      <c r="F12" s="320"/>
      <c r="G12" s="320"/>
      <c r="H12" s="320"/>
      <c r="I12" s="320"/>
    </row>
    <row r="13" spans="1:9" ht="15" customHeight="1">
      <c r="A13" s="320"/>
      <c r="B13" s="335">
        <v>1</v>
      </c>
      <c r="C13" s="320" t="s">
        <v>332</v>
      </c>
      <c r="D13" s="320"/>
      <c r="E13" s="320"/>
      <c r="F13" s="320"/>
      <c r="G13" s="320"/>
      <c r="H13" s="320"/>
      <c r="I13" s="320"/>
    </row>
    <row r="14" spans="1:9" ht="15" customHeight="1">
      <c r="A14" s="320"/>
      <c r="B14" s="320"/>
      <c r="C14" s="888" t="s">
        <v>458</v>
      </c>
      <c r="D14" s="888"/>
      <c r="E14" s="888"/>
      <c r="F14" s="888"/>
      <c r="G14" s="888"/>
      <c r="H14" s="888"/>
      <c r="I14" s="320"/>
    </row>
    <row r="15" spans="1:9" ht="15" customHeight="1">
      <c r="A15" s="320"/>
      <c r="B15" s="320"/>
      <c r="C15" s="342" t="s">
        <v>333</v>
      </c>
      <c r="D15" s="343" t="s">
        <v>334</v>
      </c>
      <c r="E15" s="343"/>
      <c r="F15" s="889" t="s">
        <v>494</v>
      </c>
      <c r="G15" s="889"/>
      <c r="H15" s="320"/>
      <c r="I15" s="320"/>
    </row>
    <row r="16" spans="1:9" ht="30" customHeight="1">
      <c r="A16" s="320"/>
      <c r="B16" s="320"/>
      <c r="C16" s="342" t="s">
        <v>335</v>
      </c>
      <c r="D16" s="343" t="s">
        <v>336</v>
      </c>
      <c r="E16" s="343"/>
      <c r="F16" s="890" t="s">
        <v>495</v>
      </c>
      <c r="G16" s="889"/>
      <c r="H16" s="320"/>
      <c r="I16" s="320"/>
    </row>
    <row r="17" spans="1:9" ht="15" customHeight="1">
      <c r="A17" s="320"/>
      <c r="B17" s="320"/>
      <c r="C17" s="342" t="s">
        <v>337</v>
      </c>
      <c r="D17" s="343" t="s">
        <v>338</v>
      </c>
      <c r="E17" s="343"/>
      <c r="F17" s="889" t="s">
        <v>339</v>
      </c>
      <c r="G17" s="889"/>
      <c r="H17" s="320"/>
      <c r="I17" s="320"/>
    </row>
    <row r="18" spans="1:9" ht="15" customHeight="1">
      <c r="A18" s="320"/>
      <c r="B18" s="320"/>
      <c r="C18" s="342" t="s">
        <v>340</v>
      </c>
      <c r="D18" s="343" t="s">
        <v>341</v>
      </c>
      <c r="E18" s="343"/>
      <c r="F18" s="889" t="s">
        <v>342</v>
      </c>
      <c r="G18" s="889"/>
      <c r="H18" s="320"/>
      <c r="I18" s="320"/>
    </row>
    <row r="19" spans="1:9" ht="15" customHeight="1">
      <c r="A19" s="320"/>
      <c r="B19" s="320"/>
      <c r="C19" s="342" t="s">
        <v>343</v>
      </c>
      <c r="D19" s="343" t="s">
        <v>344</v>
      </c>
      <c r="E19" s="343"/>
      <c r="F19" s="889" t="s">
        <v>345</v>
      </c>
      <c r="G19" s="889"/>
      <c r="H19" s="320"/>
      <c r="I19" s="320"/>
    </row>
    <row r="20" spans="1:9" ht="12.75">
      <c r="A20" s="320"/>
      <c r="B20" s="320"/>
      <c r="C20" s="335"/>
      <c r="D20" s="320"/>
      <c r="E20" s="320"/>
      <c r="F20" s="320"/>
      <c r="G20" s="320"/>
      <c r="H20" s="320"/>
      <c r="I20" s="320"/>
    </row>
    <row r="21" spans="1:9" ht="15" customHeight="1">
      <c r="A21" s="320"/>
      <c r="B21" s="335">
        <v>2</v>
      </c>
      <c r="C21" s="320" t="s">
        <v>346</v>
      </c>
      <c r="D21" s="320"/>
      <c r="E21" s="320"/>
      <c r="F21" s="320"/>
      <c r="G21" s="320"/>
      <c r="H21" s="320"/>
      <c r="I21" s="320"/>
    </row>
    <row r="22" spans="1:9" ht="37.5" customHeight="1">
      <c r="A22" s="320"/>
      <c r="B22" s="320"/>
      <c r="C22" s="793" t="s">
        <v>459</v>
      </c>
      <c r="D22" s="793"/>
      <c r="E22" s="793"/>
      <c r="F22" s="793"/>
      <c r="G22" s="793"/>
      <c r="H22" s="793"/>
      <c r="I22" s="320"/>
    </row>
    <row r="23" spans="1:9" ht="15" customHeight="1">
      <c r="A23" s="320"/>
      <c r="B23" s="320"/>
      <c r="C23" s="342" t="s">
        <v>347</v>
      </c>
      <c r="D23" s="343" t="s">
        <v>334</v>
      </c>
      <c r="E23" s="343"/>
      <c r="F23" s="889" t="s">
        <v>496</v>
      </c>
      <c r="G23" s="889"/>
      <c r="H23" s="320"/>
      <c r="I23" s="320"/>
    </row>
    <row r="24" spans="1:9" ht="30" customHeight="1">
      <c r="A24" s="320"/>
      <c r="B24" s="320"/>
      <c r="C24" s="342" t="s">
        <v>348</v>
      </c>
      <c r="D24" s="343" t="s">
        <v>336</v>
      </c>
      <c r="E24" s="343"/>
      <c r="F24" s="890" t="s">
        <v>530</v>
      </c>
      <c r="G24" s="889"/>
      <c r="H24" s="320"/>
      <c r="I24" s="320"/>
    </row>
    <row r="25" spans="1:9" ht="15" customHeight="1">
      <c r="A25" s="320"/>
      <c r="B25" s="320"/>
      <c r="C25" s="342" t="s">
        <v>337</v>
      </c>
      <c r="D25" s="343" t="s">
        <v>338</v>
      </c>
      <c r="E25" s="343"/>
      <c r="F25" s="889" t="s">
        <v>349</v>
      </c>
      <c r="G25" s="889"/>
      <c r="H25" s="320"/>
      <c r="I25" s="320"/>
    </row>
    <row r="26" spans="1:9" ht="15" customHeight="1">
      <c r="A26" s="320"/>
      <c r="B26" s="320"/>
      <c r="C26" s="342" t="s">
        <v>350</v>
      </c>
      <c r="D26" s="343" t="s">
        <v>341</v>
      </c>
      <c r="E26" s="343"/>
      <c r="F26" s="889" t="s">
        <v>531</v>
      </c>
      <c r="G26" s="889"/>
      <c r="H26" s="320"/>
      <c r="I26" s="320"/>
    </row>
    <row r="27" spans="1:9" ht="15" customHeight="1">
      <c r="A27" s="320"/>
      <c r="B27" s="320"/>
      <c r="C27" s="342" t="s">
        <v>343</v>
      </c>
      <c r="D27" s="343" t="s">
        <v>344</v>
      </c>
      <c r="E27" s="343"/>
      <c r="F27" s="889" t="s">
        <v>351</v>
      </c>
      <c r="G27" s="889"/>
      <c r="H27" s="320"/>
      <c r="I27" s="320"/>
    </row>
    <row r="28" spans="1:9" ht="30" customHeight="1">
      <c r="A28" s="320"/>
      <c r="B28" s="320"/>
      <c r="C28" s="342" t="s">
        <v>352</v>
      </c>
      <c r="D28" s="343" t="s">
        <v>353</v>
      </c>
      <c r="E28" s="343"/>
      <c r="F28" s="890" t="s">
        <v>537</v>
      </c>
      <c r="G28" s="890"/>
      <c r="H28" s="890"/>
      <c r="I28" s="320"/>
    </row>
    <row r="29" spans="1:9" ht="15" customHeight="1">
      <c r="A29" s="320"/>
      <c r="B29" s="320"/>
      <c r="C29" s="342"/>
      <c r="D29" s="343"/>
      <c r="E29" s="343"/>
      <c r="F29" s="358"/>
      <c r="G29" s="358"/>
      <c r="H29" s="320"/>
      <c r="I29" s="320"/>
    </row>
    <row r="30" spans="1:9" ht="15" customHeight="1">
      <c r="A30" s="320"/>
      <c r="B30" s="346"/>
      <c r="C30" s="365"/>
      <c r="D30" s="366"/>
      <c r="E30" s="366"/>
      <c r="F30" s="366"/>
      <c r="G30" s="366"/>
      <c r="H30" s="367"/>
      <c r="I30" s="346"/>
    </row>
    <row r="31" spans="1:9" ht="15" customHeight="1">
      <c r="A31" s="320"/>
      <c r="B31" s="347"/>
      <c r="C31" s="467" t="s">
        <v>477</v>
      </c>
      <c r="D31" s="468"/>
      <c r="E31" s="468"/>
      <c r="F31" s="468"/>
      <c r="G31" s="468"/>
      <c r="H31" s="469"/>
      <c r="I31" s="338"/>
    </row>
    <row r="32" spans="1:9" ht="15" customHeight="1">
      <c r="A32" s="320"/>
      <c r="B32" s="320"/>
      <c r="C32" s="467" t="s">
        <v>478</v>
      </c>
      <c r="D32" s="468"/>
      <c r="E32" s="468"/>
      <c r="F32" s="468"/>
      <c r="G32" s="468"/>
      <c r="H32" s="469"/>
      <c r="I32" s="345"/>
    </row>
    <row r="33" spans="1:9" ht="15" customHeight="1">
      <c r="A33" s="320"/>
      <c r="B33" s="320"/>
      <c r="C33" s="467" t="s">
        <v>479</v>
      </c>
      <c r="D33" s="468"/>
      <c r="E33" s="468"/>
      <c r="F33" s="468"/>
      <c r="G33" s="468"/>
      <c r="H33" s="337"/>
      <c r="I33" s="345"/>
    </row>
    <row r="34" spans="1:9" ht="15" customHeight="1">
      <c r="A34" s="320"/>
      <c r="B34" s="320"/>
      <c r="C34" s="470" t="s">
        <v>480</v>
      </c>
      <c r="D34" s="471"/>
      <c r="E34" s="471"/>
      <c r="F34" s="471"/>
      <c r="G34" s="471"/>
      <c r="H34" s="472"/>
      <c r="I34" s="345"/>
    </row>
    <row r="35" spans="1:9" ht="15" customHeight="1">
      <c r="A35" s="320"/>
      <c r="B35" s="320"/>
      <c r="C35" s="470" t="s">
        <v>481</v>
      </c>
      <c r="D35" s="471"/>
      <c r="E35" s="471"/>
      <c r="F35" s="471"/>
      <c r="G35" s="471"/>
      <c r="H35" s="472"/>
      <c r="I35" s="344"/>
    </row>
    <row r="36" spans="1:9" ht="15" customHeight="1">
      <c r="A36" s="320"/>
      <c r="B36" s="320"/>
      <c r="C36" s="368"/>
      <c r="D36" s="369"/>
      <c r="E36" s="369"/>
      <c r="F36" s="369"/>
      <c r="G36" s="369"/>
      <c r="H36" s="370"/>
      <c r="I36" s="345"/>
    </row>
  </sheetData>
  <sheetProtection/>
  <mergeCells count="26">
    <mergeCell ref="C34:H34"/>
    <mergeCell ref="C31:H31"/>
    <mergeCell ref="C35:H35"/>
    <mergeCell ref="F26:G26"/>
    <mergeCell ref="F27:G27"/>
    <mergeCell ref="C32:H32"/>
    <mergeCell ref="C33:G33"/>
    <mergeCell ref="F28:H28"/>
    <mergeCell ref="F18:G18"/>
    <mergeCell ref="F19:G19"/>
    <mergeCell ref="C22:H22"/>
    <mergeCell ref="F23:G23"/>
    <mergeCell ref="F24:G24"/>
    <mergeCell ref="F25:G25"/>
    <mergeCell ref="B9:H9"/>
    <mergeCell ref="B11:H11"/>
    <mergeCell ref="C14:H14"/>
    <mergeCell ref="F15:G15"/>
    <mergeCell ref="F16:G16"/>
    <mergeCell ref="F17:G17"/>
    <mergeCell ref="B2:E2"/>
    <mergeCell ref="B3:E3"/>
    <mergeCell ref="G4:H4"/>
    <mergeCell ref="G5:H5"/>
    <mergeCell ref="G6:H6"/>
    <mergeCell ref="B8:H8"/>
  </mergeCells>
  <printOptions horizontalCentered="1"/>
  <pageMargins left="0.7086614173228347" right="0.7086614173228347" top="0.7480314960629921" bottom="0.7480314960629921" header="0.31496062992125984" footer="0.3937007874015748"/>
  <pageSetup firstPageNumber="72" useFirstPageNumber="1"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B1:AE22"/>
  <sheetViews>
    <sheetView zoomScalePageLayoutView="0" workbookViewId="0" topLeftCell="A1">
      <selection activeCell="D8" sqref="D8:F8"/>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1" width="17.50390625" style="5" customWidth="1"/>
    <col min="12" max="27" width="6.875" style="5" customWidth="1"/>
    <col min="28" max="16384" width="9.00390625" style="5" customWidth="1"/>
  </cols>
  <sheetData>
    <row r="1" spans="2:30" ht="33" customHeight="1">
      <c r="B1" s="921" t="s">
        <v>546</v>
      </c>
      <c r="C1" s="921"/>
      <c r="D1" s="921"/>
      <c r="E1" s="921"/>
      <c r="F1" s="921"/>
      <c r="G1" s="921"/>
      <c r="H1" s="921"/>
      <c r="I1" s="921"/>
      <c r="J1" s="185"/>
      <c r="K1" s="192"/>
      <c r="L1" s="192"/>
      <c r="M1" s="192"/>
      <c r="N1" s="192"/>
      <c r="O1" s="192"/>
      <c r="P1" s="192"/>
      <c r="Q1" s="192"/>
      <c r="R1" s="192"/>
      <c r="S1" s="192"/>
      <c r="T1" s="192"/>
      <c r="U1" s="192"/>
      <c r="V1" s="192"/>
      <c r="W1" s="192"/>
      <c r="X1" s="192"/>
      <c r="Y1" s="192"/>
      <c r="Z1" s="192"/>
      <c r="AA1" s="192"/>
      <c r="AB1" s="192"/>
      <c r="AC1" s="192"/>
      <c r="AD1" s="192"/>
    </row>
    <row r="2" spans="2:30" ht="39" customHeight="1">
      <c r="B2" s="288" t="s">
        <v>257</v>
      </c>
      <c r="C2" s="184"/>
      <c r="D2" s="184"/>
      <c r="E2" s="184"/>
      <c r="F2" s="184"/>
      <c r="G2" s="184"/>
      <c r="I2" s="204" t="s">
        <v>497</v>
      </c>
      <c r="J2" s="208" t="s">
        <v>408</v>
      </c>
      <c r="K2" s="192"/>
      <c r="L2" s="192"/>
      <c r="M2" s="192"/>
      <c r="N2" s="192"/>
      <c r="O2" s="192"/>
      <c r="P2" s="192"/>
      <c r="Q2" s="192"/>
      <c r="R2" s="192"/>
      <c r="S2" s="192"/>
      <c r="T2" s="192"/>
      <c r="U2" s="192"/>
      <c r="V2" s="192"/>
      <c r="W2" s="192"/>
      <c r="X2" s="192"/>
      <c r="Y2" s="192"/>
      <c r="Z2" s="192"/>
      <c r="AA2" s="192"/>
      <c r="AB2" s="192"/>
      <c r="AC2" s="192"/>
      <c r="AD2" s="192"/>
    </row>
    <row r="3" spans="3:26" ht="15.75">
      <c r="C3" s="923" t="s">
        <v>498</v>
      </c>
      <c r="D3" s="923"/>
      <c r="E3" s="923"/>
      <c r="F3" s="923"/>
      <c r="G3" s="923"/>
      <c r="H3" s="923"/>
      <c r="I3" s="190"/>
      <c r="J3" s="190"/>
      <c r="K3" s="190"/>
      <c r="L3" s="190"/>
      <c r="M3" s="190"/>
      <c r="N3" s="190"/>
      <c r="O3" s="190"/>
      <c r="P3" s="190"/>
      <c r="Q3" s="190"/>
      <c r="R3" s="190"/>
      <c r="S3" s="190"/>
      <c r="T3" s="190"/>
      <c r="U3" s="190"/>
      <c r="V3" s="190"/>
      <c r="W3" s="190"/>
      <c r="X3" s="190"/>
      <c r="Y3" s="190"/>
      <c r="Z3" s="190"/>
    </row>
    <row r="4" spans="3:26" ht="23.25">
      <c r="C4" s="895" t="s">
        <v>186</v>
      </c>
      <c r="D4" s="895"/>
      <c r="E4" s="895"/>
      <c r="F4" s="895"/>
      <c r="G4" s="895"/>
      <c r="H4" s="895"/>
      <c r="I4" s="191"/>
      <c r="J4" s="191"/>
      <c r="K4" s="191"/>
      <c r="L4" s="191"/>
      <c r="M4" s="191"/>
      <c r="N4" s="191"/>
      <c r="O4" s="191"/>
      <c r="P4" s="191"/>
      <c r="Q4" s="191"/>
      <c r="R4" s="191"/>
      <c r="S4" s="191"/>
      <c r="T4" s="191"/>
      <c r="U4" s="191"/>
      <c r="V4" s="191"/>
      <c r="W4" s="191"/>
      <c r="X4" s="191"/>
      <c r="Y4" s="191"/>
      <c r="Z4" s="191"/>
    </row>
    <row r="5" spans="3:13" ht="18.75">
      <c r="C5" s="896"/>
      <c r="D5" s="896"/>
      <c r="E5" s="896"/>
      <c r="F5" s="896"/>
      <c r="G5" s="896"/>
      <c r="H5" s="896"/>
      <c r="K5" s="896" t="s">
        <v>189</v>
      </c>
      <c r="L5" s="896"/>
      <c r="M5" s="896"/>
    </row>
    <row r="6" spans="2:13" ht="18" customHeight="1" thickBot="1">
      <c r="B6" s="922" t="s">
        <v>538</v>
      </c>
      <c r="C6" s="922"/>
      <c r="D6" s="922"/>
      <c r="E6" s="922"/>
      <c r="F6" s="922"/>
      <c r="G6" s="922"/>
      <c r="H6" s="922"/>
      <c r="I6" s="922"/>
      <c r="J6" s="203"/>
      <c r="K6" s="897"/>
      <c r="L6" s="897"/>
      <c r="M6" s="897"/>
    </row>
    <row r="7" spans="2:30" ht="31.5" customHeight="1" thickBot="1">
      <c r="B7" s="20"/>
      <c r="C7" s="906"/>
      <c r="D7" s="906"/>
      <c r="E7" s="906"/>
      <c r="F7" s="906"/>
      <c r="G7" s="906"/>
      <c r="H7" s="906"/>
      <c r="I7" s="20"/>
      <c r="J7" s="20"/>
      <c r="K7" s="298" t="s">
        <v>187</v>
      </c>
      <c r="L7" s="902" t="s">
        <v>501</v>
      </c>
      <c r="M7" s="903"/>
      <c r="N7" s="903"/>
      <c r="O7" s="903"/>
      <c r="P7" s="903"/>
      <c r="Q7" s="903"/>
      <c r="R7" s="903"/>
      <c r="S7" s="905"/>
      <c r="T7" s="902" t="s">
        <v>502</v>
      </c>
      <c r="U7" s="903"/>
      <c r="V7" s="903"/>
      <c r="W7" s="903"/>
      <c r="X7" s="903"/>
      <c r="Y7" s="903"/>
      <c r="Z7" s="903"/>
      <c r="AA7" s="904"/>
      <c r="AD7" s="275"/>
    </row>
    <row r="8" spans="3:30" ht="31.5" customHeight="1" thickBot="1">
      <c r="C8" s="193" t="s">
        <v>126</v>
      </c>
      <c r="D8" s="899" t="str">
        <f>IF('入力'!E9="","　",'入力'!C9&amp;'入力'!E9&amp;"中学校")</f>
        <v>　</v>
      </c>
      <c r="E8" s="900"/>
      <c r="F8" s="901"/>
      <c r="G8" s="188" t="s">
        <v>185</v>
      </c>
      <c r="H8" s="194">
        <f>'入力'!C6</f>
        <v>0</v>
      </c>
      <c r="K8" s="299" t="s">
        <v>511</v>
      </c>
      <c r="L8" s="891" t="s">
        <v>503</v>
      </c>
      <c r="M8" s="892"/>
      <c r="N8" s="893" t="s">
        <v>504</v>
      </c>
      <c r="O8" s="892"/>
      <c r="P8" s="898" t="s">
        <v>505</v>
      </c>
      <c r="Q8" s="892"/>
      <c r="R8" s="893" t="s">
        <v>506</v>
      </c>
      <c r="S8" s="893"/>
      <c r="T8" s="891" t="s">
        <v>507</v>
      </c>
      <c r="U8" s="892"/>
      <c r="V8" s="893" t="s">
        <v>508</v>
      </c>
      <c r="W8" s="913"/>
      <c r="X8" s="893" t="s">
        <v>509</v>
      </c>
      <c r="Y8" s="892"/>
      <c r="Z8" s="893" t="s">
        <v>510</v>
      </c>
      <c r="AA8" s="894"/>
      <c r="AD8" s="275"/>
    </row>
    <row r="9" spans="3:31" ht="31.5" customHeight="1" thickTop="1">
      <c r="C9" s="907" t="s">
        <v>184</v>
      </c>
      <c r="D9" s="924" t="str">
        <f>"〒"&amp;'入力'!C11</f>
        <v>〒</v>
      </c>
      <c r="E9" s="925"/>
      <c r="F9" s="925"/>
      <c r="G9" s="196"/>
      <c r="H9" s="197"/>
      <c r="K9" s="300" t="s">
        <v>250</v>
      </c>
      <c r="L9" s="301"/>
      <c r="M9" s="207"/>
      <c r="N9" s="72"/>
      <c r="O9" s="207"/>
      <c r="P9" s="352"/>
      <c r="Q9" s="207"/>
      <c r="R9" s="72"/>
      <c r="S9" s="72"/>
      <c r="T9" s="301"/>
      <c r="U9" s="207"/>
      <c r="V9" s="72"/>
      <c r="W9" s="302"/>
      <c r="X9" s="72"/>
      <c r="Y9" s="207"/>
      <c r="Z9" s="72"/>
      <c r="AA9" s="303"/>
      <c r="AD9" s="275">
        <v>0.5</v>
      </c>
      <c r="AE9" s="5" t="s">
        <v>448</v>
      </c>
    </row>
    <row r="10" spans="3:31" ht="31.5" customHeight="1">
      <c r="C10" s="908"/>
      <c r="D10" s="910">
        <f>'入力'!C5&amp;'入力'!E11&amp;'入力'!F11</f>
      </c>
      <c r="E10" s="911"/>
      <c r="F10" s="911"/>
      <c r="G10" s="911"/>
      <c r="H10" s="912"/>
      <c r="K10" s="304" t="s">
        <v>251</v>
      </c>
      <c r="L10" s="305"/>
      <c r="M10" s="206"/>
      <c r="N10" s="189"/>
      <c r="O10" s="206"/>
      <c r="P10" s="384"/>
      <c r="Q10" s="206"/>
      <c r="R10" s="189"/>
      <c r="S10" s="189"/>
      <c r="T10" s="305"/>
      <c r="U10" s="206"/>
      <c r="V10" s="189"/>
      <c r="W10" s="306"/>
      <c r="X10" s="189"/>
      <c r="Y10" s="206"/>
      <c r="Z10" s="189"/>
      <c r="AA10" s="307"/>
      <c r="AD10" s="275">
        <v>0.5208333333333334</v>
      </c>
      <c r="AE10" s="5" t="s">
        <v>449</v>
      </c>
    </row>
    <row r="11" spans="3:31" ht="31.5" customHeight="1" thickBot="1">
      <c r="C11" s="198" t="s">
        <v>103</v>
      </c>
      <c r="D11" s="199">
        <f>'入力'!C13</f>
        <v>0</v>
      </c>
      <c r="E11" s="199" t="s">
        <v>25</v>
      </c>
      <c r="F11" s="199">
        <f>'入力'!E13</f>
        <v>0</v>
      </c>
      <c r="G11" s="199" t="s">
        <v>25</v>
      </c>
      <c r="H11" s="200">
        <f>'入力'!F13</f>
        <v>0</v>
      </c>
      <c r="K11" s="310" t="s">
        <v>252</v>
      </c>
      <c r="L11" s="381"/>
      <c r="M11" s="383"/>
      <c r="N11" s="355"/>
      <c r="O11" s="383"/>
      <c r="P11" s="354"/>
      <c r="Q11" s="383"/>
      <c r="R11" s="355"/>
      <c r="S11" s="355"/>
      <c r="T11" s="381"/>
      <c r="U11" s="383"/>
      <c r="V11" s="355"/>
      <c r="W11" s="382"/>
      <c r="X11" s="355"/>
      <c r="Y11" s="383"/>
      <c r="Z11" s="355"/>
      <c r="AA11" s="385"/>
      <c r="AD11" s="275">
        <v>0.541666666666667</v>
      </c>
      <c r="AE11" s="5" t="s">
        <v>451</v>
      </c>
    </row>
    <row r="12" spans="3:31" ht="31.5" customHeight="1">
      <c r="C12" s="198" t="s">
        <v>104</v>
      </c>
      <c r="D12" s="199">
        <f>'入力'!C14</f>
        <v>0</v>
      </c>
      <c r="E12" s="199" t="s">
        <v>25</v>
      </c>
      <c r="F12" s="199">
        <f>'入力'!E14</f>
        <v>0</v>
      </c>
      <c r="G12" s="199" t="s">
        <v>25</v>
      </c>
      <c r="H12" s="200">
        <f>'入力'!F14</f>
        <v>0</v>
      </c>
      <c r="K12" s="311"/>
      <c r="L12" s="311"/>
      <c r="M12" s="311"/>
      <c r="N12" s="311"/>
      <c r="O12" s="311"/>
      <c r="P12" s="311"/>
      <c r="Q12" s="311"/>
      <c r="R12" s="311"/>
      <c r="S12" s="311"/>
      <c r="T12" s="311"/>
      <c r="U12" s="311"/>
      <c r="V12" s="311"/>
      <c r="W12" s="311"/>
      <c r="X12" s="311"/>
      <c r="Y12" s="311"/>
      <c r="Z12" s="311"/>
      <c r="AA12" s="311"/>
      <c r="AD12" s="275">
        <v>0.5625</v>
      </c>
      <c r="AE12" s="5" t="s">
        <v>452</v>
      </c>
    </row>
    <row r="13" spans="3:31" ht="31.5" customHeight="1" thickBot="1">
      <c r="C13" s="198" t="s">
        <v>119</v>
      </c>
      <c r="D13" s="909" t="str">
        <f>'入力'!C16&amp;"　"&amp;'入力'!E16</f>
        <v>　</v>
      </c>
      <c r="E13" s="909"/>
      <c r="F13" s="909"/>
      <c r="G13" s="201"/>
      <c r="H13" s="202"/>
      <c r="K13" s="309" t="s">
        <v>219</v>
      </c>
      <c r="L13" s="309"/>
      <c r="M13" s="309"/>
      <c r="N13" s="20"/>
      <c r="O13" s="20"/>
      <c r="AD13" s="275">
        <v>0.583333333333333</v>
      </c>
      <c r="AE13" s="5" t="s">
        <v>453</v>
      </c>
    </row>
    <row r="14" spans="3:31" ht="31.5" customHeight="1">
      <c r="C14" s="198" t="s">
        <v>27</v>
      </c>
      <c r="D14" s="199">
        <f>'入力'!C22</f>
        <v>0</v>
      </c>
      <c r="E14" s="199" t="s">
        <v>25</v>
      </c>
      <c r="F14" s="199">
        <f>'入力'!E22</f>
        <v>0</v>
      </c>
      <c r="G14" s="199" t="s">
        <v>25</v>
      </c>
      <c r="H14" s="200">
        <f>'入力'!F22</f>
        <v>0</v>
      </c>
      <c r="K14" s="298" t="s">
        <v>188</v>
      </c>
      <c r="L14" s="902" t="s">
        <v>501</v>
      </c>
      <c r="M14" s="903"/>
      <c r="N14" s="903"/>
      <c r="O14" s="903"/>
      <c r="P14" s="903"/>
      <c r="Q14" s="903"/>
      <c r="R14" s="903"/>
      <c r="S14" s="905"/>
      <c r="T14" s="902" t="s">
        <v>502</v>
      </c>
      <c r="U14" s="903"/>
      <c r="V14" s="903"/>
      <c r="W14" s="903"/>
      <c r="X14" s="903"/>
      <c r="Y14" s="903"/>
      <c r="Z14" s="903"/>
      <c r="AA14" s="904"/>
      <c r="AD14" s="275">
        <v>0.604166666666667</v>
      </c>
      <c r="AE14" s="5" t="s">
        <v>450</v>
      </c>
    </row>
    <row r="15" spans="3:31" ht="31.5" customHeight="1" thickBot="1">
      <c r="C15" s="917" t="s">
        <v>499</v>
      </c>
      <c r="D15" s="918"/>
      <c r="E15" s="918"/>
      <c r="F15" s="919"/>
      <c r="G15" s="920"/>
      <c r="H15" s="427" t="s">
        <v>198</v>
      </c>
      <c r="K15" s="299" t="s">
        <v>512</v>
      </c>
      <c r="L15" s="891" t="s">
        <v>503</v>
      </c>
      <c r="M15" s="892"/>
      <c r="N15" s="893" t="s">
        <v>504</v>
      </c>
      <c r="O15" s="892"/>
      <c r="P15" s="898" t="s">
        <v>505</v>
      </c>
      <c r="Q15" s="892"/>
      <c r="R15" s="893" t="s">
        <v>506</v>
      </c>
      <c r="S15" s="893"/>
      <c r="T15" s="891" t="s">
        <v>507</v>
      </c>
      <c r="U15" s="892"/>
      <c r="V15" s="893" t="s">
        <v>508</v>
      </c>
      <c r="W15" s="913"/>
      <c r="X15" s="893" t="s">
        <v>509</v>
      </c>
      <c r="Y15" s="892"/>
      <c r="Z15" s="893" t="s">
        <v>510</v>
      </c>
      <c r="AA15" s="894"/>
      <c r="AD15" s="275">
        <v>0.625</v>
      </c>
      <c r="AE15" s="5" t="s">
        <v>454</v>
      </c>
    </row>
    <row r="16" spans="3:31" ht="31.5" customHeight="1" thickBot="1" thickTop="1">
      <c r="C16" s="914" t="s">
        <v>500</v>
      </c>
      <c r="D16" s="915"/>
      <c r="E16" s="916"/>
      <c r="F16" s="926"/>
      <c r="G16" s="927"/>
      <c r="H16" s="928"/>
      <c r="K16" s="300" t="s">
        <v>253</v>
      </c>
      <c r="L16" s="301"/>
      <c r="M16" s="207"/>
      <c r="N16" s="72"/>
      <c r="O16" s="207"/>
      <c r="P16" s="352"/>
      <c r="Q16" s="207"/>
      <c r="R16" s="72"/>
      <c r="S16" s="72"/>
      <c r="T16" s="301"/>
      <c r="U16" s="207"/>
      <c r="V16" s="72"/>
      <c r="W16" s="302"/>
      <c r="X16" s="72"/>
      <c r="Y16" s="207"/>
      <c r="Z16" s="72"/>
      <c r="AA16" s="303"/>
      <c r="AE16" s="5" t="s">
        <v>122</v>
      </c>
    </row>
    <row r="17" spans="3:27" ht="31.5" customHeight="1">
      <c r="C17" s="205"/>
      <c r="K17" s="304" t="s">
        <v>254</v>
      </c>
      <c r="L17" s="305"/>
      <c r="M17" s="206"/>
      <c r="N17" s="189"/>
      <c r="O17" s="206"/>
      <c r="P17" s="384"/>
      <c r="Q17" s="206"/>
      <c r="R17" s="189"/>
      <c r="S17" s="189"/>
      <c r="T17" s="305"/>
      <c r="U17" s="206"/>
      <c r="V17" s="189"/>
      <c r="W17" s="306"/>
      <c r="X17" s="189"/>
      <c r="Y17" s="206"/>
      <c r="Z17" s="189"/>
      <c r="AA17" s="307"/>
    </row>
    <row r="18" spans="2:27" ht="31.5" customHeight="1" thickBot="1">
      <c r="B18" s="735" t="s">
        <v>548</v>
      </c>
      <c r="C18" s="735"/>
      <c r="D18" s="735"/>
      <c r="E18" s="735"/>
      <c r="F18" s="735"/>
      <c r="G18" s="735"/>
      <c r="H18" s="735"/>
      <c r="I18" s="735"/>
      <c r="J18" s="183"/>
      <c r="K18" s="308" t="s">
        <v>255</v>
      </c>
      <c r="L18" s="381"/>
      <c r="M18" s="383"/>
      <c r="N18" s="355"/>
      <c r="O18" s="383"/>
      <c r="P18" s="354"/>
      <c r="Q18" s="383"/>
      <c r="R18" s="355"/>
      <c r="S18" s="355"/>
      <c r="T18" s="381"/>
      <c r="U18" s="383"/>
      <c r="V18" s="355"/>
      <c r="W18" s="382"/>
      <c r="X18" s="355"/>
      <c r="Y18" s="383"/>
      <c r="Z18" s="355"/>
      <c r="AA18" s="385"/>
    </row>
    <row r="19" spans="2:11" ht="31.5" customHeight="1">
      <c r="B19" s="735" t="s">
        <v>547</v>
      </c>
      <c r="C19" s="735"/>
      <c r="D19" s="735"/>
      <c r="E19" s="735"/>
      <c r="F19" s="735"/>
      <c r="G19" s="735"/>
      <c r="H19" s="735"/>
      <c r="I19" s="735"/>
      <c r="J19" s="183"/>
      <c r="K19" s="5" t="s">
        <v>550</v>
      </c>
    </row>
    <row r="20" spans="2:27" ht="15.75" customHeight="1">
      <c r="B20" s="473" t="s">
        <v>405</v>
      </c>
      <c r="C20" s="473"/>
      <c r="D20" s="473"/>
      <c r="E20" s="473"/>
      <c r="F20" s="473"/>
      <c r="G20" s="473"/>
      <c r="H20" s="473"/>
      <c r="I20" s="473"/>
      <c r="J20" s="183"/>
      <c r="K20" s="735"/>
      <c r="L20" s="735"/>
      <c r="M20" s="735"/>
      <c r="N20" s="735"/>
      <c r="O20" s="735"/>
      <c r="P20" s="735"/>
      <c r="Q20" s="735"/>
      <c r="R20" s="735"/>
      <c r="S20" s="735"/>
      <c r="T20" s="735"/>
      <c r="U20" s="735"/>
      <c r="V20" s="735"/>
      <c r="W20" s="735"/>
      <c r="X20" s="735"/>
      <c r="Y20" s="735"/>
      <c r="Z20" s="735"/>
      <c r="AA20" s="735"/>
    </row>
    <row r="21" ht="15.75" customHeight="1"/>
    <row r="22" spans="2:9" ht="18" customHeight="1">
      <c r="B22" s="473"/>
      <c r="C22" s="473"/>
      <c r="D22" s="473"/>
      <c r="E22" s="473"/>
      <c r="F22" s="473"/>
      <c r="G22" s="473"/>
      <c r="H22" s="473"/>
      <c r="I22" s="473"/>
    </row>
    <row r="23" ht="12.75" customHeight="1"/>
    <row r="24" ht="13.5" customHeight="1"/>
    <row r="25" ht="12.75" customHeight="1"/>
    <row r="26" ht="12.75" customHeight="1"/>
    <row r="27" ht="13.5" customHeight="1"/>
    <row r="28" ht="12.75" customHeight="1"/>
    <row r="29" ht="12.75" customHeight="1"/>
    <row r="30" ht="13.5" customHeight="1"/>
    <row r="31" ht="12.75" customHeight="1"/>
    <row r="32" ht="10.5" customHeight="1"/>
    <row r="33" ht="13.5" customHeight="1"/>
  </sheetData>
  <sheetProtection selectLockedCells="1"/>
  <protectedRanges>
    <protectedRange sqref="F15:G16" name="範囲1"/>
  </protectedRanges>
  <mergeCells count="41">
    <mergeCell ref="B1:I1"/>
    <mergeCell ref="B6:I6"/>
    <mergeCell ref="B18:I18"/>
    <mergeCell ref="C3:H3"/>
    <mergeCell ref="D9:F9"/>
    <mergeCell ref="F16:H16"/>
    <mergeCell ref="B22:I22"/>
    <mergeCell ref="C16:E16"/>
    <mergeCell ref="C15:E15"/>
    <mergeCell ref="F15:G15"/>
    <mergeCell ref="L14:S14"/>
    <mergeCell ref="K20:AA20"/>
    <mergeCell ref="V15:W15"/>
    <mergeCell ref="T14:AA14"/>
    <mergeCell ref="Z15:AA15"/>
    <mergeCell ref="C5:H5"/>
    <mergeCell ref="N8:O8"/>
    <mergeCell ref="C9:C10"/>
    <mergeCell ref="D13:F13"/>
    <mergeCell ref="D10:H10"/>
    <mergeCell ref="V8:W8"/>
    <mergeCell ref="R15:S15"/>
    <mergeCell ref="T7:AA7"/>
    <mergeCell ref="L8:M8"/>
    <mergeCell ref="R8:S8"/>
    <mergeCell ref="P15:Q15"/>
    <mergeCell ref="B20:I20"/>
    <mergeCell ref="B19:I19"/>
    <mergeCell ref="L7:S7"/>
    <mergeCell ref="C7:H7"/>
    <mergeCell ref="X15:Y15"/>
    <mergeCell ref="T8:U8"/>
    <mergeCell ref="N15:O15"/>
    <mergeCell ref="L15:M15"/>
    <mergeCell ref="Z8:AA8"/>
    <mergeCell ref="C4:H4"/>
    <mergeCell ref="K5:M6"/>
    <mergeCell ref="P8:Q8"/>
    <mergeCell ref="D8:F8"/>
    <mergeCell ref="X8:Y8"/>
    <mergeCell ref="T15:U15"/>
  </mergeCells>
  <dataValidations count="2">
    <dataValidation type="list" allowBlank="1" showInputMessage="1" showErrorMessage="1" sqref="F15:G15">
      <formula1>$AD$9:$AD$15</formula1>
    </dataValidation>
    <dataValidation type="list" allowBlank="1" showInputMessage="1" showErrorMessage="1" sqref="F16:H16">
      <formula1>$AE$9:$AE$16</formula1>
    </dataValidation>
  </dataValidations>
  <printOptions horizontalCentered="1"/>
  <pageMargins left="0.7086614173228347" right="0.7086614173228347" top="0.7480314960629921" bottom="0.7480314960629921" header="0.31496062992125984" footer="0.3937007874015748"/>
  <pageSetup firstPageNumber="73"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N24"/>
  <sheetViews>
    <sheetView zoomScaleSheetLayoutView="100" zoomScalePageLayoutView="0" workbookViewId="0" topLeftCell="A1">
      <selection activeCell="D15" sqref="D15:F15"/>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9" width="9.00390625" style="5" customWidth="1"/>
    <col min="10" max="10" width="40.00390625" style="5" customWidth="1"/>
    <col min="11" max="12" width="9.00390625" style="5" customWidth="1"/>
    <col min="13" max="13" width="5.125" style="5" customWidth="1"/>
    <col min="14" max="14" width="4.25390625" style="5" hidden="1" customWidth="1"/>
    <col min="15" max="16384" width="9.00390625" style="5" customWidth="1"/>
  </cols>
  <sheetData>
    <row r="1" spans="2:10" ht="33" customHeight="1">
      <c r="B1" s="921" t="s">
        <v>541</v>
      </c>
      <c r="C1" s="921"/>
      <c r="D1" s="921"/>
      <c r="E1" s="921"/>
      <c r="F1" s="921"/>
      <c r="G1" s="921"/>
      <c r="H1" s="921"/>
      <c r="I1" s="921"/>
      <c r="J1" s="187"/>
    </row>
    <row r="2" spans="2:10" ht="39" customHeight="1">
      <c r="B2" s="288" t="s">
        <v>258</v>
      </c>
      <c r="C2" s="186"/>
      <c r="D2" s="186"/>
      <c r="E2" s="186"/>
      <c r="F2" s="186"/>
      <c r="G2" s="186"/>
      <c r="I2" s="204" t="s">
        <v>497</v>
      </c>
      <c r="J2" s="208" t="s">
        <v>409</v>
      </c>
    </row>
    <row r="3" spans="3:14" ht="15.75">
      <c r="C3" s="923" t="s">
        <v>498</v>
      </c>
      <c r="D3" s="923"/>
      <c r="E3" s="923"/>
      <c r="F3" s="923"/>
      <c r="G3" s="923"/>
      <c r="H3" s="923"/>
      <c r="I3" s="190"/>
      <c r="J3" s="190"/>
      <c r="N3" s="5">
        <v>4</v>
      </c>
    </row>
    <row r="4" spans="3:14" ht="23.25">
      <c r="C4" s="895" t="s">
        <v>197</v>
      </c>
      <c r="D4" s="895"/>
      <c r="E4" s="895"/>
      <c r="F4" s="895"/>
      <c r="G4" s="895"/>
      <c r="H4" s="895"/>
      <c r="I4" s="191"/>
      <c r="J4" s="191"/>
      <c r="N4" s="5">
        <v>5</v>
      </c>
    </row>
    <row r="5" spans="3:14" ht="18.75">
      <c r="C5" s="896"/>
      <c r="D5" s="896"/>
      <c r="E5" s="896"/>
      <c r="F5" s="896"/>
      <c r="G5" s="896"/>
      <c r="H5" s="896"/>
      <c r="N5" s="5">
        <v>6</v>
      </c>
    </row>
    <row r="6" spans="2:14" ht="36" customHeight="1">
      <c r="B6" s="936" t="s">
        <v>227</v>
      </c>
      <c r="C6" s="936"/>
      <c r="D6" s="936"/>
      <c r="E6" s="936"/>
      <c r="F6" s="936"/>
      <c r="G6" s="936"/>
      <c r="H6" s="936"/>
      <c r="I6" s="936"/>
      <c r="J6" s="203"/>
      <c r="N6" s="5">
        <v>7</v>
      </c>
    </row>
    <row r="7" spans="2:14" ht="18" customHeight="1" thickBot="1">
      <c r="B7" s="20"/>
      <c r="C7" s="906"/>
      <c r="D7" s="906"/>
      <c r="E7" s="906"/>
      <c r="F7" s="906"/>
      <c r="G7" s="906"/>
      <c r="H7" s="906"/>
      <c r="I7" s="20"/>
      <c r="J7" s="20"/>
      <c r="N7" s="5">
        <v>8</v>
      </c>
    </row>
    <row r="8" spans="3:14" ht="37.5" customHeight="1">
      <c r="C8" s="195" t="s">
        <v>5</v>
      </c>
      <c r="D8" s="930" t="s">
        <v>123</v>
      </c>
      <c r="E8" s="931"/>
      <c r="F8" s="213" t="s">
        <v>193</v>
      </c>
      <c r="G8" s="213"/>
      <c r="H8" s="219" t="s">
        <v>194</v>
      </c>
      <c r="K8" s="227"/>
      <c r="N8" s="5">
        <v>9</v>
      </c>
    </row>
    <row r="9" spans="3:14" ht="60" customHeight="1">
      <c r="C9" s="195" t="s">
        <v>191</v>
      </c>
      <c r="D9" s="930" t="s">
        <v>249</v>
      </c>
      <c r="E9" s="931"/>
      <c r="F9" s="218" t="s">
        <v>192</v>
      </c>
      <c r="G9" s="213" t="s">
        <v>134</v>
      </c>
      <c r="H9" s="209"/>
      <c r="N9" s="5">
        <v>10</v>
      </c>
    </row>
    <row r="10" spans="3:14" ht="60" customHeight="1">
      <c r="C10" s="228"/>
      <c r="D10" s="932"/>
      <c r="E10" s="933"/>
      <c r="F10" s="229"/>
      <c r="G10" s="213" t="s">
        <v>190</v>
      </c>
      <c r="H10" s="221"/>
      <c r="N10" s="5">
        <v>11</v>
      </c>
    </row>
    <row r="11" spans="3:14" ht="60" customHeight="1">
      <c r="C11" s="228"/>
      <c r="D11" s="932"/>
      <c r="E11" s="933"/>
      <c r="F11" s="229"/>
      <c r="G11" s="213" t="s">
        <v>190</v>
      </c>
      <c r="H11" s="221"/>
      <c r="N11" s="5">
        <v>12</v>
      </c>
    </row>
    <row r="12" spans="3:14" ht="60" customHeight="1">
      <c r="C12" s="228"/>
      <c r="D12" s="932"/>
      <c r="E12" s="933"/>
      <c r="F12" s="229"/>
      <c r="G12" s="213" t="s">
        <v>190</v>
      </c>
      <c r="H12" s="221"/>
      <c r="N12" s="5">
        <v>13</v>
      </c>
    </row>
    <row r="13" spans="3:14" ht="60" customHeight="1">
      <c r="C13" s="228"/>
      <c r="D13" s="932"/>
      <c r="E13" s="933"/>
      <c r="F13" s="229"/>
      <c r="G13" s="213" t="s">
        <v>190</v>
      </c>
      <c r="H13" s="221"/>
      <c r="N13" s="5">
        <v>14</v>
      </c>
    </row>
    <row r="14" spans="3:14" ht="60" customHeight="1" thickBot="1">
      <c r="C14" s="230"/>
      <c r="D14" s="934"/>
      <c r="E14" s="935"/>
      <c r="F14" s="231"/>
      <c r="G14" s="217" t="s">
        <v>190</v>
      </c>
      <c r="H14" s="222"/>
      <c r="N14" s="5">
        <v>15</v>
      </c>
    </row>
    <row r="15" spans="3:14" ht="31.5" customHeight="1" thickTop="1">
      <c r="C15" s="216" t="s">
        <v>126</v>
      </c>
      <c r="D15" s="937" t="str">
        <f>IF('入力'!E9="","　",'入力'!C9&amp;'入力'!E9&amp;"中学校")</f>
        <v>　</v>
      </c>
      <c r="E15" s="938"/>
      <c r="F15" s="939"/>
      <c r="G15" s="214" t="s">
        <v>185</v>
      </c>
      <c r="H15" s="215">
        <f>'入力'!C6</f>
        <v>0</v>
      </c>
      <c r="N15" s="5">
        <v>16</v>
      </c>
    </row>
    <row r="16" spans="3:14" ht="31.5" customHeight="1">
      <c r="C16" s="907" t="s">
        <v>184</v>
      </c>
      <c r="D16" s="924" t="str">
        <f>"〒"&amp;'入力'!C11</f>
        <v>〒</v>
      </c>
      <c r="E16" s="925"/>
      <c r="F16" s="925"/>
      <c r="G16" s="196"/>
      <c r="H16" s="197"/>
      <c r="N16" s="5">
        <v>17</v>
      </c>
    </row>
    <row r="17" spans="3:14" ht="31.5" customHeight="1">
      <c r="C17" s="908"/>
      <c r="D17" s="910">
        <f>'入力'!C5&amp;'入力'!E11&amp;'入力'!F11</f>
      </c>
      <c r="E17" s="911"/>
      <c r="F17" s="911"/>
      <c r="G17" s="911"/>
      <c r="H17" s="912"/>
      <c r="N17" s="5">
        <v>18</v>
      </c>
    </row>
    <row r="18" spans="3:14" ht="31.5" customHeight="1">
      <c r="C18" s="198" t="s">
        <v>103</v>
      </c>
      <c r="D18" s="199">
        <f>'入力'!C13</f>
        <v>0</v>
      </c>
      <c r="E18" s="199" t="s">
        <v>25</v>
      </c>
      <c r="F18" s="199">
        <f>'入力'!E13</f>
        <v>0</v>
      </c>
      <c r="G18" s="199" t="s">
        <v>25</v>
      </c>
      <c r="H18" s="200">
        <f>'入力'!F13</f>
        <v>0</v>
      </c>
      <c r="N18" s="58" t="s">
        <v>127</v>
      </c>
    </row>
    <row r="19" spans="3:14" ht="31.5" customHeight="1">
      <c r="C19" s="198" t="s">
        <v>104</v>
      </c>
      <c r="D19" s="199">
        <f>'入力'!C14</f>
        <v>0</v>
      </c>
      <c r="E19" s="199" t="s">
        <v>25</v>
      </c>
      <c r="F19" s="199">
        <f>'入力'!E14</f>
        <v>0</v>
      </c>
      <c r="G19" s="199" t="s">
        <v>25</v>
      </c>
      <c r="H19" s="200">
        <f>'入力'!F14</f>
        <v>0</v>
      </c>
      <c r="N19" s="58" t="s">
        <v>19</v>
      </c>
    </row>
    <row r="20" spans="3:14" ht="31.5" customHeight="1">
      <c r="C20" s="198" t="s">
        <v>119</v>
      </c>
      <c r="D20" s="909" t="str">
        <f>'入力'!C16&amp;"　"&amp;'入力'!E16</f>
        <v>　</v>
      </c>
      <c r="E20" s="909"/>
      <c r="F20" s="909"/>
      <c r="G20" s="201"/>
      <c r="H20" s="202"/>
      <c r="N20" s="58" t="s">
        <v>20</v>
      </c>
    </row>
    <row r="21" spans="3:14" ht="31.5" customHeight="1" thickBot="1">
      <c r="C21" s="212" t="s">
        <v>27</v>
      </c>
      <c r="D21" s="210">
        <f>'入力'!C22</f>
        <v>0</v>
      </c>
      <c r="E21" s="210" t="s">
        <v>25</v>
      </c>
      <c r="F21" s="210">
        <f>'入力'!E22</f>
        <v>0</v>
      </c>
      <c r="G21" s="210" t="s">
        <v>25</v>
      </c>
      <c r="H21" s="211">
        <f>'入力'!F22</f>
        <v>0</v>
      </c>
      <c r="N21" s="58" t="s">
        <v>195</v>
      </c>
    </row>
    <row r="22" spans="2:14" ht="31.5" customHeight="1">
      <c r="B22" s="11"/>
      <c r="N22" s="58"/>
    </row>
    <row r="23" spans="2:13" ht="31.5" customHeight="1">
      <c r="B23" s="929" t="s">
        <v>407</v>
      </c>
      <c r="C23" s="929"/>
      <c r="D23" s="929"/>
      <c r="E23" s="929"/>
      <c r="F23" s="929"/>
      <c r="G23" s="929"/>
      <c r="H23" s="929"/>
      <c r="I23" s="929"/>
      <c r="J23" s="183"/>
      <c r="M23" s="220"/>
    </row>
    <row r="24" spans="2:9" ht="15.75" customHeight="1">
      <c r="B24" s="929" t="s">
        <v>406</v>
      </c>
      <c r="C24" s="929"/>
      <c r="D24" s="929"/>
      <c r="E24" s="929"/>
      <c r="F24" s="929"/>
      <c r="G24" s="929"/>
      <c r="H24" s="929"/>
      <c r="I24" s="929"/>
    </row>
    <row r="25" ht="18" customHeight="1"/>
    <row r="26" ht="12.75" customHeight="1"/>
    <row r="27" ht="13.5" customHeight="1"/>
    <row r="28" ht="12.75" customHeight="1"/>
    <row r="29" ht="12.75" customHeight="1"/>
    <row r="30" ht="13.5" customHeight="1"/>
    <row r="31" ht="12.75" customHeight="1"/>
    <row r="32" ht="12.75" customHeight="1"/>
    <row r="33" ht="13.5" customHeight="1"/>
    <row r="34" ht="12.75" customHeight="1"/>
    <row r="35" ht="10.5" customHeight="1"/>
    <row r="36" ht="13.5" customHeight="1"/>
  </sheetData>
  <sheetProtection selectLockedCells="1"/>
  <protectedRanges>
    <protectedRange sqref="C10:F14 H10:H14" name="範囲1"/>
  </protectedRanges>
  <mergeCells count="20">
    <mergeCell ref="C5:H5"/>
    <mergeCell ref="B1:I1"/>
    <mergeCell ref="D20:F20"/>
    <mergeCell ref="D16:F16"/>
    <mergeCell ref="B6:I6"/>
    <mergeCell ref="D15:F15"/>
    <mergeCell ref="D13:E13"/>
    <mergeCell ref="C3:H3"/>
    <mergeCell ref="C4:H4"/>
    <mergeCell ref="D8:E8"/>
    <mergeCell ref="D17:H17"/>
    <mergeCell ref="C7:H7"/>
    <mergeCell ref="B24:I24"/>
    <mergeCell ref="D9:E9"/>
    <mergeCell ref="D10:E10"/>
    <mergeCell ref="D11:E11"/>
    <mergeCell ref="D12:E12"/>
    <mergeCell ref="B23:I23"/>
    <mergeCell ref="D14:E14"/>
    <mergeCell ref="C16:C17"/>
  </mergeCells>
  <dataValidations count="1">
    <dataValidation type="list" allowBlank="1" showInputMessage="1" showErrorMessage="1" sqref="C10:C14">
      <formula1>$N$3:$N$21</formula1>
    </dataValidation>
  </dataValidations>
  <printOptions horizontalCentered="1"/>
  <pageMargins left="0.7086614173228347" right="0.7086614173228347" top="0.3937007874015748" bottom="0.3937007874015748" header="0.31496062992125984" footer="0.1968503937007874"/>
  <pageSetup firstPageNumber="74" useFirstPageNumber="1"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L22"/>
  <sheetViews>
    <sheetView zoomScaleSheetLayoutView="100" zoomScalePageLayoutView="0" workbookViewId="0" topLeftCell="A1">
      <selection activeCell="F17" sqref="F17"/>
    </sheetView>
  </sheetViews>
  <sheetFormatPr defaultColWidth="9.00390625" defaultRowHeight="13.5"/>
  <cols>
    <col min="1" max="1" width="1.25" style="5" customWidth="1"/>
    <col min="2" max="2" width="9.00390625" style="5" customWidth="1"/>
    <col min="3" max="3" width="15.875" style="5" customWidth="1"/>
    <col min="4" max="4" width="15.00390625" style="5" customWidth="1"/>
    <col min="5" max="5" width="3.00390625" style="5" customWidth="1"/>
    <col min="6" max="6" width="15.00390625" style="5" customWidth="1"/>
    <col min="7" max="7" width="3.00390625" style="5" customWidth="1"/>
    <col min="8" max="8" width="15.00390625" style="5" customWidth="1"/>
    <col min="9" max="10" width="9.00390625" style="5" customWidth="1"/>
    <col min="11" max="16384" width="9.00390625" style="5" customWidth="1"/>
  </cols>
  <sheetData>
    <row r="1" spans="2:10" ht="33" customHeight="1">
      <c r="B1" s="921" t="s">
        <v>540</v>
      </c>
      <c r="C1" s="921"/>
      <c r="D1" s="921"/>
      <c r="E1" s="921"/>
      <c r="F1" s="921"/>
      <c r="G1" s="921"/>
      <c r="H1" s="921"/>
      <c r="I1" s="921"/>
      <c r="J1" s="277"/>
    </row>
    <row r="2" spans="2:10" ht="39" customHeight="1">
      <c r="B2" s="288" t="s">
        <v>259</v>
      </c>
      <c r="C2" s="276"/>
      <c r="D2" s="276"/>
      <c r="E2" s="276"/>
      <c r="F2" s="276"/>
      <c r="G2" s="276"/>
      <c r="I2" s="204" t="s">
        <v>497</v>
      </c>
      <c r="J2" s="208" t="s">
        <v>355</v>
      </c>
    </row>
    <row r="3" spans="3:10" ht="15.75">
      <c r="C3" s="923" t="s">
        <v>498</v>
      </c>
      <c r="D3" s="923"/>
      <c r="E3" s="923"/>
      <c r="F3" s="923"/>
      <c r="G3" s="923"/>
      <c r="H3" s="923"/>
      <c r="I3" s="190"/>
      <c r="J3" s="190"/>
    </row>
    <row r="4" spans="3:10" ht="23.25">
      <c r="C4" s="895" t="s">
        <v>354</v>
      </c>
      <c r="D4" s="895"/>
      <c r="E4" s="895"/>
      <c r="F4" s="895"/>
      <c r="G4" s="895"/>
      <c r="H4" s="895"/>
      <c r="I4" s="191"/>
      <c r="J4" s="191"/>
    </row>
    <row r="5" spans="3:8" ht="18.75">
      <c r="C5" s="896"/>
      <c r="D5" s="896"/>
      <c r="E5" s="896"/>
      <c r="F5" s="896"/>
      <c r="G5" s="896"/>
      <c r="H5" s="896"/>
    </row>
    <row r="6" spans="2:10" ht="95.25" customHeight="1">
      <c r="B6" s="936" t="s">
        <v>539</v>
      </c>
      <c r="C6" s="936"/>
      <c r="D6" s="936"/>
      <c r="E6" s="936"/>
      <c r="F6" s="936"/>
      <c r="G6" s="936"/>
      <c r="H6" s="936"/>
      <c r="I6" s="936"/>
      <c r="J6" s="203"/>
    </row>
    <row r="7" spans="2:12" ht="31.5" customHeight="1" thickBot="1">
      <c r="B7" s="20"/>
      <c r="C7" s="906"/>
      <c r="D7" s="906"/>
      <c r="E7" s="906"/>
      <c r="F7" s="906"/>
      <c r="G7" s="906"/>
      <c r="H7" s="906"/>
      <c r="I7" s="20"/>
      <c r="J7" s="20"/>
      <c r="L7" s="5" t="s">
        <v>356</v>
      </c>
    </row>
    <row r="8" spans="3:12" ht="31.5" customHeight="1">
      <c r="C8" s="193" t="s">
        <v>126</v>
      </c>
      <c r="D8" s="899" t="str">
        <f>IF('入力'!E9="","　",'入力'!C9&amp;'入力'!E9&amp;"中学校")</f>
        <v>　</v>
      </c>
      <c r="E8" s="900"/>
      <c r="F8" s="901"/>
      <c r="G8" s="188" t="s">
        <v>185</v>
      </c>
      <c r="H8" s="194">
        <f>'入力'!C6</f>
        <v>0</v>
      </c>
      <c r="L8" s="5" t="s">
        <v>204</v>
      </c>
    </row>
    <row r="9" spans="3:12" ht="31.5" customHeight="1">
      <c r="C9" s="907" t="s">
        <v>184</v>
      </c>
      <c r="D9" s="924" t="str">
        <f>"〒"&amp;'入力'!C11</f>
        <v>〒</v>
      </c>
      <c r="E9" s="925"/>
      <c r="F9" s="925"/>
      <c r="G9" s="196"/>
      <c r="H9" s="197"/>
      <c r="L9" s="5" t="s">
        <v>202</v>
      </c>
    </row>
    <row r="10" spans="3:12" ht="31.5" customHeight="1">
      <c r="C10" s="908"/>
      <c r="D10" s="910">
        <f>'入力'!C5&amp;'入力'!E11&amp;'入力'!F11</f>
      </c>
      <c r="E10" s="911"/>
      <c r="F10" s="911"/>
      <c r="G10" s="911"/>
      <c r="H10" s="912"/>
      <c r="L10" s="5" t="s">
        <v>240</v>
      </c>
    </row>
    <row r="11" spans="3:12" ht="31.5" customHeight="1">
      <c r="C11" s="198" t="s">
        <v>103</v>
      </c>
      <c r="D11" s="199">
        <f>'入力'!C13</f>
        <v>0</v>
      </c>
      <c r="E11" s="199" t="s">
        <v>25</v>
      </c>
      <c r="F11" s="199">
        <f>'入力'!E13</f>
        <v>0</v>
      </c>
      <c r="G11" s="199" t="s">
        <v>25</v>
      </c>
      <c r="H11" s="200">
        <f>'入力'!F13</f>
        <v>0</v>
      </c>
      <c r="L11" s="5" t="s">
        <v>203</v>
      </c>
    </row>
    <row r="12" spans="3:12" ht="31.5" customHeight="1">
      <c r="C12" s="198" t="s">
        <v>104</v>
      </c>
      <c r="D12" s="199">
        <f>'入力'!C14</f>
        <v>0</v>
      </c>
      <c r="E12" s="199" t="s">
        <v>25</v>
      </c>
      <c r="F12" s="199">
        <f>'入力'!E14</f>
        <v>0</v>
      </c>
      <c r="G12" s="199" t="s">
        <v>25</v>
      </c>
      <c r="H12" s="200">
        <f>'入力'!F14</f>
        <v>0</v>
      </c>
      <c r="L12" s="5" t="s">
        <v>122</v>
      </c>
    </row>
    <row r="13" spans="3:8" ht="31.5" customHeight="1">
      <c r="C13" s="198" t="s">
        <v>119</v>
      </c>
      <c r="D13" s="909" t="str">
        <f>'入力'!C16&amp;"　"&amp;'入力'!E16</f>
        <v>　</v>
      </c>
      <c r="E13" s="909"/>
      <c r="F13" s="909"/>
      <c r="G13" s="201"/>
      <c r="H13" s="202"/>
    </row>
    <row r="14" spans="3:8" ht="31.5" customHeight="1" thickBot="1">
      <c r="C14" s="212" t="s">
        <v>27</v>
      </c>
      <c r="D14" s="210">
        <f>'入力'!C22</f>
        <v>0</v>
      </c>
      <c r="E14" s="210" t="s">
        <v>25</v>
      </c>
      <c r="F14" s="210">
        <f>'入力'!E22</f>
        <v>0</v>
      </c>
      <c r="G14" s="210" t="s">
        <v>25</v>
      </c>
      <c r="H14" s="211">
        <f>'入力'!F22</f>
        <v>0</v>
      </c>
    </row>
    <row r="15" spans="3:4" ht="31.5" customHeight="1">
      <c r="C15" s="205"/>
      <c r="D15" s="11" t="s">
        <v>242</v>
      </c>
    </row>
    <row r="16" spans="3:11" ht="31.5" customHeight="1">
      <c r="C16" s="205" t="s">
        <v>199</v>
      </c>
      <c r="D16" s="289" t="s">
        <v>241</v>
      </c>
      <c r="E16" s="5" t="s">
        <v>121</v>
      </c>
      <c r="F16" s="278"/>
      <c r="G16" s="5" t="s">
        <v>200</v>
      </c>
      <c r="K16" s="5" t="s">
        <v>446</v>
      </c>
    </row>
    <row r="17" spans="3:11" ht="31.5" customHeight="1">
      <c r="C17" s="205" t="s">
        <v>201</v>
      </c>
      <c r="D17" s="289" t="s">
        <v>447</v>
      </c>
      <c r="E17" s="5" t="s">
        <v>121</v>
      </c>
      <c r="F17" s="278"/>
      <c r="G17" s="5" t="s">
        <v>200</v>
      </c>
      <c r="K17" s="5" t="s">
        <v>243</v>
      </c>
    </row>
    <row r="18" ht="31.5" customHeight="1">
      <c r="C18" s="205"/>
    </row>
    <row r="19" spans="2:10" ht="31.5" customHeight="1">
      <c r="B19" s="473" t="s">
        <v>410</v>
      </c>
      <c r="C19" s="473"/>
      <c r="D19" s="473"/>
      <c r="E19" s="473"/>
      <c r="F19" s="473"/>
      <c r="G19" s="473"/>
      <c r="H19" s="473"/>
      <c r="I19" s="473"/>
      <c r="J19" s="183"/>
    </row>
    <row r="20" spans="2:10" ht="31.5" customHeight="1">
      <c r="B20" s="473" t="s">
        <v>441</v>
      </c>
      <c r="C20" s="473"/>
      <c r="D20" s="473"/>
      <c r="E20" s="473"/>
      <c r="F20" s="473"/>
      <c r="G20" s="473"/>
      <c r="H20" s="473"/>
      <c r="I20" s="473"/>
      <c r="J20" s="183"/>
    </row>
    <row r="21" spans="2:10" ht="31.5" customHeight="1">
      <c r="B21" s="473" t="s">
        <v>411</v>
      </c>
      <c r="C21" s="473"/>
      <c r="D21" s="473"/>
      <c r="E21" s="473"/>
      <c r="F21" s="473"/>
      <c r="G21" s="473"/>
      <c r="H21" s="473"/>
      <c r="I21" s="473"/>
      <c r="J21" s="183"/>
    </row>
    <row r="22" spans="2:9" ht="31.5" customHeight="1">
      <c r="B22" s="735"/>
      <c r="C22" s="735"/>
      <c r="D22" s="735"/>
      <c r="E22" s="735"/>
      <c r="F22" s="735"/>
      <c r="G22" s="735"/>
      <c r="H22" s="735"/>
      <c r="I22" s="735"/>
    </row>
    <row r="23" ht="18" customHeight="1"/>
    <row r="24" ht="12.75" customHeight="1"/>
    <row r="25" ht="13.5" customHeight="1"/>
    <row r="26" ht="12.75" customHeight="1"/>
    <row r="27" ht="12.75" customHeight="1"/>
    <row r="28" ht="13.5" customHeight="1"/>
    <row r="29" ht="12.75" customHeight="1"/>
    <row r="30" ht="12.75" customHeight="1"/>
    <row r="31" ht="13.5" customHeight="1"/>
    <row r="32" ht="12.75" customHeight="1"/>
    <row r="33" ht="10.5" customHeight="1"/>
    <row r="34" ht="13.5" customHeight="1"/>
  </sheetData>
  <sheetProtection selectLockedCells="1"/>
  <protectedRanges>
    <protectedRange sqref="F16:F17" name="範囲1"/>
  </protectedRanges>
  <mergeCells count="15">
    <mergeCell ref="D8:F8"/>
    <mergeCell ref="C3:H3"/>
    <mergeCell ref="C4:H4"/>
    <mergeCell ref="C5:H5"/>
    <mergeCell ref="B6:I6"/>
    <mergeCell ref="B1:I1"/>
    <mergeCell ref="C7:H7"/>
    <mergeCell ref="B20:I20"/>
    <mergeCell ref="B21:I21"/>
    <mergeCell ref="B22:I22"/>
    <mergeCell ref="B19:I19"/>
    <mergeCell ref="D13:F13"/>
    <mergeCell ref="C9:C10"/>
    <mergeCell ref="D9:F9"/>
    <mergeCell ref="D10:H10"/>
  </mergeCells>
  <printOptions horizontalCentered="1"/>
  <pageMargins left="0.7086614173228347" right="0.7086614173228347" top="0.7480314960629921" bottom="0.7480314960629921" header="0.31496062992125984" footer="0.3937007874015748"/>
  <pageSetup firstPageNumber="75" useFirstPageNumber="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1">
      <selection activeCell="E7" sqref="E7:R7"/>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4921875" style="1" customWidth="1"/>
    <col min="41" max="41" width="4.75390625" style="1" customWidth="1"/>
    <col min="42" max="16384" width="9.00390625" style="1" customWidth="1"/>
  </cols>
  <sheetData>
    <row r="1" spans="1:40" ht="31.5" customHeight="1">
      <c r="A1" s="287"/>
      <c r="B1" s="943" t="s">
        <v>464</v>
      </c>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row>
    <row r="2" spans="1:39" ht="24" customHeight="1">
      <c r="A2" s="772"/>
      <c r="B2" s="10"/>
      <c r="C2" s="773" t="s">
        <v>231</v>
      </c>
      <c r="D2" s="773"/>
      <c r="E2" s="774" t="s">
        <v>513</v>
      </c>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9"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945" t="s">
        <v>230</v>
      </c>
      <c r="D4" s="945"/>
      <c r="E4" s="945"/>
      <c r="F4" s="945"/>
      <c r="G4" s="945"/>
      <c r="H4" s="945"/>
      <c r="I4" s="945"/>
      <c r="J4" s="945"/>
      <c r="K4" s="945"/>
      <c r="L4" s="945"/>
      <c r="M4" s="94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945"/>
      <c r="D5" s="945"/>
      <c r="E5" s="945"/>
      <c r="F5" s="945"/>
      <c r="G5" s="945"/>
      <c r="H5" s="945"/>
      <c r="I5" s="945"/>
      <c r="J5" s="945"/>
      <c r="K5" s="945"/>
      <c r="L5" s="945"/>
      <c r="M5" s="94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70"/>
      <c r="F6" s="70"/>
      <c r="G6" s="70"/>
      <c r="H6" s="70"/>
      <c r="I6" s="70"/>
      <c r="J6" s="70"/>
      <c r="K6" s="70"/>
      <c r="L6" s="70"/>
      <c r="M6" s="70"/>
      <c r="N6" s="70"/>
      <c r="O6" s="70"/>
      <c r="P6" s="71"/>
      <c r="S6" s="19"/>
      <c r="T6" s="19"/>
      <c r="U6" s="19"/>
      <c r="V6" s="19"/>
      <c r="W6" s="19"/>
      <c r="X6" s="407"/>
      <c r="Y6" s="407"/>
      <c r="Z6" s="407"/>
      <c r="AA6" s="407"/>
      <c r="AB6" s="407"/>
      <c r="AC6" s="19"/>
    </row>
    <row r="7" spans="1:28" ht="13.5" customHeight="1">
      <c r="A7" s="772"/>
      <c r="C7" s="709" t="s">
        <v>10</v>
      </c>
      <c r="D7" s="710"/>
      <c r="E7" s="615" t="str">
        <f>IF('入力'!C8=""," ",'入力'!C8&amp;'入力'!E8&amp;"チュウガッコウ")</f>
        <v> </v>
      </c>
      <c r="F7" s="616"/>
      <c r="G7" s="616"/>
      <c r="H7" s="616"/>
      <c r="I7" s="616"/>
      <c r="J7" s="616"/>
      <c r="K7" s="616"/>
      <c r="L7" s="616"/>
      <c r="M7" s="616"/>
      <c r="N7" s="616"/>
      <c r="O7" s="616"/>
      <c r="P7" s="616"/>
      <c r="Q7" s="616"/>
      <c r="R7" s="617"/>
      <c r="S7" s="417"/>
      <c r="T7" s="10"/>
      <c r="U7" s="10"/>
      <c r="V7" s="10"/>
      <c r="W7" s="10"/>
      <c r="X7" s="10"/>
      <c r="Y7" s="10"/>
      <c r="Z7" s="10"/>
      <c r="AA7" s="10"/>
      <c r="AB7" s="10"/>
    </row>
    <row r="8" spans="1:18" ht="12.75" customHeight="1">
      <c r="A8" s="772"/>
      <c r="C8" s="640" t="s">
        <v>11</v>
      </c>
      <c r="D8" s="642"/>
      <c r="E8" s="618" t="str">
        <f>IF('入力'!E9=""," ",'入力'!C9&amp;'入力'!E9&amp;"中学校")</f>
        <v> </v>
      </c>
      <c r="F8" s="619"/>
      <c r="G8" s="619"/>
      <c r="H8" s="619"/>
      <c r="I8" s="619"/>
      <c r="J8" s="619"/>
      <c r="K8" s="619"/>
      <c r="L8" s="619"/>
      <c r="M8" s="619"/>
      <c r="N8" s="619"/>
      <c r="O8" s="619"/>
      <c r="P8" s="619"/>
      <c r="Q8" s="619"/>
      <c r="R8" s="620"/>
    </row>
    <row r="9" spans="1:18" ht="12.75" customHeight="1" thickBot="1">
      <c r="A9" s="772"/>
      <c r="C9" s="624"/>
      <c r="D9" s="626"/>
      <c r="E9" s="621"/>
      <c r="F9" s="622"/>
      <c r="G9" s="622"/>
      <c r="H9" s="622"/>
      <c r="I9" s="622"/>
      <c r="J9" s="622"/>
      <c r="K9" s="622"/>
      <c r="L9" s="622"/>
      <c r="M9" s="622"/>
      <c r="N9" s="622"/>
      <c r="O9" s="622"/>
      <c r="P9" s="622"/>
      <c r="Q9" s="622"/>
      <c r="R9" s="623"/>
    </row>
    <row r="10" spans="1:39"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row>
    <row r="11" spans="1:39"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row>
    <row r="12" spans="1:39"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row>
    <row r="13" spans="1:39"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row>
    <row r="14" spans="1:39"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row>
    <row r="15" spans="1:39"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row>
    <row r="16" spans="1:39"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row>
    <row r="17" spans="1:39"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row>
    <row r="18" spans="1:39"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row>
    <row r="19" spans="1:39"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row>
    <row r="20" spans="1:39"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row>
    <row r="21" spans="1:39"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row>
    <row r="22" spans="1:39" ht="13.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row>
    <row r="23" spans="1:39"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row>
    <row r="24" spans="1:39"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39" ht="24" customHeight="1">
      <c r="A27" s="772"/>
      <c r="C27" s="87">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row>
    <row r="28" spans="1:39"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row>
    <row r="29" spans="1:39"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row>
    <row r="30" spans="1:39"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row>
    <row r="31" spans="1:39"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row>
    <row r="32" spans="1:39"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row>
    <row r="33" spans="1:39"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row>
    <row r="34" spans="1:39"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row>
    <row r="35" spans="1:39"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row>
    <row r="36" spans="1:39"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row>
    <row r="37" spans="1:39"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row>
    <row r="38" spans="1:39"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row>
    <row r="39" spans="1:39"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row>
    <row r="40" spans="1:39"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row>
    <row r="41" spans="1:39"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row>
    <row r="42" spans="1:39"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row>
    <row r="43" spans="1:39" ht="9"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t="s">
        <v>425</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t="s">
        <v>522</v>
      </c>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D48" s="735" t="s">
        <v>523</v>
      </c>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448"/>
    </row>
    <row r="49" spans="1:40" ht="28.5" customHeight="1">
      <c r="A49" s="772"/>
      <c r="C49" s="941"/>
      <c r="D49" s="941"/>
      <c r="E49" s="941"/>
      <c r="F49" s="941"/>
      <c r="G49" s="941"/>
      <c r="H49" s="942"/>
      <c r="I49" s="942"/>
      <c r="J49" s="20"/>
      <c r="K49" s="5"/>
      <c r="L49" s="5"/>
      <c r="M49" s="5"/>
      <c r="N49" s="5"/>
      <c r="O49" s="5"/>
      <c r="P49" s="5"/>
      <c r="Q49" s="5"/>
      <c r="R49" s="5"/>
      <c r="S49" s="5"/>
      <c r="T49" s="5"/>
      <c r="U49" s="5"/>
      <c r="V49" s="5"/>
      <c r="W49" s="5"/>
      <c r="X49" s="5"/>
      <c r="Y49" s="701" t="s">
        <v>482</v>
      </c>
      <c r="Z49" s="701"/>
      <c r="AA49" s="701"/>
      <c r="AB49" s="701"/>
      <c r="AC49" s="701"/>
      <c r="AD49" s="701"/>
      <c r="AE49" s="701"/>
      <c r="AF49" s="701"/>
      <c r="AG49" s="701"/>
      <c r="AH49" s="701"/>
      <c r="AI49" s="701"/>
      <c r="AJ49" s="702"/>
      <c r="AK49" s="702"/>
      <c r="AL49" s="699" t="s">
        <v>23</v>
      </c>
      <c r="AM49" s="699"/>
      <c r="AN49" s="5"/>
    </row>
    <row r="50" spans="1:40" ht="18" customHeight="1">
      <c r="A50" s="772"/>
      <c r="C50" s="449"/>
      <c r="D50" s="449"/>
      <c r="E50" s="449"/>
      <c r="F50" s="449"/>
      <c r="G50" s="449"/>
      <c r="H50" s="19"/>
      <c r="I50" s="19"/>
      <c r="J50" s="19"/>
      <c r="K50" s="25"/>
      <c r="L50" s="5"/>
      <c r="M50" s="5"/>
      <c r="N50" s="5"/>
      <c r="O50" s="5"/>
      <c r="P50" s="5"/>
      <c r="Q50" s="5"/>
      <c r="R50" s="5"/>
      <c r="S50" s="5"/>
      <c r="T50" s="5"/>
      <c r="U50" s="5"/>
      <c r="V50" s="5"/>
      <c r="W50" s="5"/>
      <c r="X50" s="5"/>
      <c r="Y50" s="447">
        <f>'入力'!AD9</f>
        <v>0</v>
      </c>
      <c r="Z50" s="447"/>
      <c r="AA50" s="447"/>
      <c r="AB50" s="447"/>
      <c r="AC50" s="447"/>
      <c r="AD50" s="447"/>
      <c r="AE50" s="447"/>
      <c r="AF50" s="447"/>
      <c r="AG50" s="447"/>
      <c r="AH50" s="447"/>
      <c r="AI50" s="447"/>
      <c r="AJ50" s="447"/>
      <c r="AK50" s="447"/>
      <c r="AL50" s="5"/>
      <c r="AM50" s="5"/>
      <c r="AN50" s="5"/>
    </row>
    <row r="51" spans="1:40" ht="18" customHeight="1">
      <c r="A51" s="772"/>
      <c r="B51" s="10"/>
      <c r="D51" s="946" t="str">
        <f>CONCATENATE("学 校 名   ",IF(E8=0,"",E8))</f>
        <v>学 校 名    </v>
      </c>
      <c r="E51" s="946"/>
      <c r="F51" s="946"/>
      <c r="G51" s="946"/>
      <c r="H51" s="946"/>
      <c r="I51" s="946"/>
      <c r="J51" s="946"/>
      <c r="K51" s="946"/>
      <c r="L51" s="946"/>
      <c r="M51" s="946"/>
      <c r="N51" s="946"/>
      <c r="O51" s="946"/>
      <c r="P51" s="946"/>
      <c r="Q51" s="946"/>
      <c r="R51" s="946"/>
      <c r="S51" s="946"/>
      <c r="T51" s="946"/>
      <c r="U51" s="946"/>
      <c r="V51" s="450"/>
      <c r="W51" s="450"/>
      <c r="X51" s="714" t="s">
        <v>524</v>
      </c>
      <c r="Y51" s="714"/>
      <c r="Z51" s="714"/>
      <c r="AA51" s="714"/>
      <c r="AB51" s="940" t="str">
        <f>'入力'!$C$25&amp;"  "&amp;'入力'!$E$25</f>
        <v>  </v>
      </c>
      <c r="AC51" s="940"/>
      <c r="AD51" s="940"/>
      <c r="AE51" s="940"/>
      <c r="AF51" s="940"/>
      <c r="AG51" s="940"/>
      <c r="AH51" s="940"/>
      <c r="AI51" s="940"/>
      <c r="AJ51" s="940"/>
      <c r="AK51" s="940"/>
      <c r="AL51" s="5" t="s">
        <v>229</v>
      </c>
      <c r="AM51" s="5"/>
      <c r="AN51" s="5"/>
    </row>
    <row r="52" spans="1:40" ht="28.5" customHeight="1">
      <c r="A52" s="772"/>
      <c r="B52" s="10"/>
      <c r="C52" s="18"/>
      <c r="D52" s="451"/>
      <c r="E52" s="451"/>
      <c r="F52" s="451"/>
      <c r="G52" s="451"/>
      <c r="H52" s="451"/>
      <c r="I52" s="451"/>
      <c r="J52" s="3"/>
      <c r="K52" s="20"/>
      <c r="L52" s="5"/>
      <c r="M52" s="5"/>
      <c r="N52" s="5"/>
      <c r="O52" s="5"/>
      <c r="P52" s="5"/>
      <c r="Q52" s="5"/>
      <c r="R52" s="5"/>
      <c r="S52" s="5"/>
      <c r="T52" s="5"/>
      <c r="U52" s="5"/>
      <c r="V52" s="5"/>
      <c r="W52" s="5"/>
      <c r="X52" s="5"/>
      <c r="Z52" s="19"/>
      <c r="AA52" s="451" t="str">
        <f>'入力'!AD25&amp;" "&amp;'入力'!AF25</f>
        <v> </v>
      </c>
      <c r="AB52" s="451"/>
      <c r="AC52" s="451"/>
      <c r="AD52" s="451"/>
      <c r="AE52" s="451"/>
      <c r="AF52" s="451"/>
      <c r="AG52" s="451"/>
      <c r="AH52" s="451"/>
      <c r="AI52" s="451"/>
      <c r="AJ52" s="451"/>
      <c r="AK52" s="451"/>
      <c r="AM52" s="5"/>
      <c r="AN52" s="5"/>
    </row>
    <row r="53" spans="1:40" ht="1.5" customHeight="1">
      <c r="A53" s="772"/>
      <c r="B53" s="10"/>
      <c r="C53" s="20"/>
      <c r="D53" s="20"/>
      <c r="E53" s="20"/>
      <c r="F53" s="20"/>
      <c r="G53" s="20"/>
      <c r="H53" s="20"/>
      <c r="I53" s="20"/>
      <c r="J53" s="20"/>
      <c r="K53" s="72"/>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7" ht="13.5" customHeight="1"/>
    <row r="59" spans="28:39" ht="12.75">
      <c r="AB59" s="20"/>
      <c r="AC59" s="20"/>
      <c r="AD59" s="670"/>
      <c r="AE59" s="670"/>
      <c r="AF59" s="670"/>
      <c r="AG59" s="670"/>
      <c r="AH59" s="670"/>
      <c r="AI59" s="670"/>
      <c r="AJ59" s="670"/>
      <c r="AK59" s="670"/>
      <c r="AL59" s="670"/>
      <c r="AM59" s="670"/>
    </row>
  </sheetData>
  <sheetProtection selectLockedCells="1"/>
  <mergeCells count="184">
    <mergeCell ref="AB4:AE4"/>
    <mergeCell ref="D51:U51"/>
    <mergeCell ref="E7:R7"/>
    <mergeCell ref="X5:AA5"/>
    <mergeCell ref="AB5:AE5"/>
    <mergeCell ref="AF5:AJ5"/>
    <mergeCell ref="J26:P26"/>
    <mergeCell ref="Q26:R26"/>
    <mergeCell ref="S26:Y26"/>
    <mergeCell ref="Z26:AD26"/>
    <mergeCell ref="AK5:AM5"/>
    <mergeCell ref="A2:A53"/>
    <mergeCell ref="C2:D2"/>
    <mergeCell ref="E2:AM2"/>
    <mergeCell ref="C4:M5"/>
    <mergeCell ref="X4:AA4"/>
    <mergeCell ref="Z27:AB27"/>
    <mergeCell ref="AF4:AJ4"/>
    <mergeCell ref="AK4:AM4"/>
    <mergeCell ref="D26:I26"/>
    <mergeCell ref="AE26:AM26"/>
    <mergeCell ref="C7:D7"/>
    <mergeCell ref="AC30:AD30"/>
    <mergeCell ref="AC27:AD27"/>
    <mergeCell ref="D28:I28"/>
    <mergeCell ref="J28:P28"/>
    <mergeCell ref="Q28:R28"/>
    <mergeCell ref="Z28:AB28"/>
    <mergeCell ref="AC28:AD28"/>
    <mergeCell ref="D27:I27"/>
    <mergeCell ref="J27:P27"/>
    <mergeCell ref="Q27:R27"/>
    <mergeCell ref="AC32:AD32"/>
    <mergeCell ref="D29:I29"/>
    <mergeCell ref="J29:P29"/>
    <mergeCell ref="Q29:R29"/>
    <mergeCell ref="Z29:AB29"/>
    <mergeCell ref="AC29:AD29"/>
    <mergeCell ref="D30:I30"/>
    <mergeCell ref="J30:P30"/>
    <mergeCell ref="Q30:R30"/>
    <mergeCell ref="Z30:AB30"/>
    <mergeCell ref="AC34:AD34"/>
    <mergeCell ref="D31:I31"/>
    <mergeCell ref="J31:P31"/>
    <mergeCell ref="Q31:R31"/>
    <mergeCell ref="Z31:AB31"/>
    <mergeCell ref="AC31:AD31"/>
    <mergeCell ref="D32:I32"/>
    <mergeCell ref="J32:P32"/>
    <mergeCell ref="Q32:R32"/>
    <mergeCell ref="Z32:AB32"/>
    <mergeCell ref="AC36:AD36"/>
    <mergeCell ref="D33:I33"/>
    <mergeCell ref="J33:P33"/>
    <mergeCell ref="Q33:R33"/>
    <mergeCell ref="Z33:AB33"/>
    <mergeCell ref="AC33:AD33"/>
    <mergeCell ref="D34:I34"/>
    <mergeCell ref="J34:P34"/>
    <mergeCell ref="Q34:R34"/>
    <mergeCell ref="Z34:AB34"/>
    <mergeCell ref="AC38:AD38"/>
    <mergeCell ref="D35:I35"/>
    <mergeCell ref="J35:P35"/>
    <mergeCell ref="Q35:R35"/>
    <mergeCell ref="Z35:AB35"/>
    <mergeCell ref="AC35:AD35"/>
    <mergeCell ref="D36:I36"/>
    <mergeCell ref="J36:P36"/>
    <mergeCell ref="Q36:R36"/>
    <mergeCell ref="Z36:AB36"/>
    <mergeCell ref="AC40:AD40"/>
    <mergeCell ref="D37:I37"/>
    <mergeCell ref="J37:P37"/>
    <mergeCell ref="Q37:R37"/>
    <mergeCell ref="Z37:AB37"/>
    <mergeCell ref="AC37:AD37"/>
    <mergeCell ref="D38:I38"/>
    <mergeCell ref="J38:P38"/>
    <mergeCell ref="Q38:R38"/>
    <mergeCell ref="Z38:AB38"/>
    <mergeCell ref="N42:AC42"/>
    <mergeCell ref="D39:I39"/>
    <mergeCell ref="J39:P39"/>
    <mergeCell ref="Q39:R39"/>
    <mergeCell ref="Z39:AB39"/>
    <mergeCell ref="AC39:AD39"/>
    <mergeCell ref="D40:I40"/>
    <mergeCell ref="J40:P40"/>
    <mergeCell ref="Q40:R40"/>
    <mergeCell ref="Z40:AB40"/>
    <mergeCell ref="C44:AN44"/>
    <mergeCell ref="C45:AM45"/>
    <mergeCell ref="C46:AM46"/>
    <mergeCell ref="D47:AM47"/>
    <mergeCell ref="D41:I41"/>
    <mergeCell ref="J41:P41"/>
    <mergeCell ref="Q41:R41"/>
    <mergeCell ref="Z41:AB41"/>
    <mergeCell ref="AC41:AD41"/>
    <mergeCell ref="C42:M42"/>
    <mergeCell ref="B1:AN1"/>
    <mergeCell ref="AD59:AE59"/>
    <mergeCell ref="AF59:AG59"/>
    <mergeCell ref="AH59:AI59"/>
    <mergeCell ref="AJ59:AK59"/>
    <mergeCell ref="AL59:AM59"/>
    <mergeCell ref="AJ49:AK49"/>
    <mergeCell ref="AL49:AM49"/>
    <mergeCell ref="C49:G49"/>
    <mergeCell ref="H49:I49"/>
    <mergeCell ref="C8:D9"/>
    <mergeCell ref="E8:R9"/>
    <mergeCell ref="C10:C15"/>
    <mergeCell ref="N10:R10"/>
    <mergeCell ref="E14:G14"/>
    <mergeCell ref="H14:J14"/>
    <mergeCell ref="K14:M14"/>
    <mergeCell ref="N14:R15"/>
    <mergeCell ref="E11:J11"/>
    <mergeCell ref="N11:R12"/>
    <mergeCell ref="S11:Y12"/>
    <mergeCell ref="D12:M13"/>
    <mergeCell ref="N13:R13"/>
    <mergeCell ref="S13:Y13"/>
    <mergeCell ref="AK14:AK15"/>
    <mergeCell ref="Z13:AD15"/>
    <mergeCell ref="AE13:AM13"/>
    <mergeCell ref="S10:Y10"/>
    <mergeCell ref="Z10:AD12"/>
    <mergeCell ref="AL14:AL15"/>
    <mergeCell ref="AM14:AM15"/>
    <mergeCell ref="AH14:AH15"/>
    <mergeCell ref="AI14:AI15"/>
    <mergeCell ref="E15:G15"/>
    <mergeCell ref="H15:J15"/>
    <mergeCell ref="K15:M15"/>
    <mergeCell ref="C16:C24"/>
    <mergeCell ref="D16:D17"/>
    <mergeCell ref="E16:M17"/>
    <mergeCell ref="E22:G22"/>
    <mergeCell ref="H22:J22"/>
    <mergeCell ref="K22:M22"/>
    <mergeCell ref="H23:J23"/>
    <mergeCell ref="S16:Y16"/>
    <mergeCell ref="AF14:AF15"/>
    <mergeCell ref="AG14:AG15"/>
    <mergeCell ref="S14:Y15"/>
    <mergeCell ref="AE14:AE15"/>
    <mergeCell ref="Z16:AD18"/>
    <mergeCell ref="AE16:AM16"/>
    <mergeCell ref="AI17:AI18"/>
    <mergeCell ref="AJ17:AJ18"/>
    <mergeCell ref="AJ14:AJ15"/>
    <mergeCell ref="N16:R16"/>
    <mergeCell ref="AM17:AM18"/>
    <mergeCell ref="E19:J19"/>
    <mergeCell ref="N19:R19"/>
    <mergeCell ref="S19:Y19"/>
    <mergeCell ref="Z19:AD21"/>
    <mergeCell ref="D20:M21"/>
    <mergeCell ref="N17:R18"/>
    <mergeCell ref="S17:Y18"/>
    <mergeCell ref="AE17:AE18"/>
    <mergeCell ref="AK17:AK18"/>
    <mergeCell ref="AL17:AL18"/>
    <mergeCell ref="H24:J24"/>
    <mergeCell ref="K24:M24"/>
    <mergeCell ref="N22:R24"/>
    <mergeCell ref="S23:AD24"/>
    <mergeCell ref="AF17:AF18"/>
    <mergeCell ref="AG17:AG18"/>
    <mergeCell ref="AH17:AH18"/>
    <mergeCell ref="E24:G24"/>
    <mergeCell ref="N20:R21"/>
    <mergeCell ref="S20:Y21"/>
    <mergeCell ref="D48:AM48"/>
    <mergeCell ref="X51:AA51"/>
    <mergeCell ref="AB51:AK51"/>
    <mergeCell ref="Y49:AI49"/>
    <mergeCell ref="S22:AD22"/>
    <mergeCell ref="E23:G23"/>
    <mergeCell ref="K23:M23"/>
  </mergeCells>
  <printOptions horizontalCentered="1"/>
  <pageMargins left="0.2362204724409449" right="0.2362204724409449" top="0.1968503937007874" bottom="0.1968503937007874" header="0.31496062992125984" footer="0.3937007874015748"/>
  <pageSetup firstPageNumber="65" useFirstPageNumber="1"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1">
      <selection activeCell="AE42" sqref="AE42"/>
    </sheetView>
  </sheetViews>
  <sheetFormatPr defaultColWidth="9.00390625" defaultRowHeight="13.5"/>
  <cols>
    <col min="1" max="1" width="3.6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4921875" style="1" customWidth="1"/>
    <col min="41" max="41" width="4.75390625" style="1" customWidth="1"/>
    <col min="42" max="16384" width="9.00390625" style="1" customWidth="1"/>
  </cols>
  <sheetData>
    <row r="1" spans="1:40" ht="33" customHeight="1">
      <c r="A1" s="287"/>
      <c r="B1" s="943" t="s">
        <v>443</v>
      </c>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row>
    <row r="2" spans="1:39" ht="24" customHeight="1">
      <c r="A2" s="772"/>
      <c r="B2" s="10"/>
      <c r="C2" s="773" t="s">
        <v>232</v>
      </c>
      <c r="D2" s="773"/>
      <c r="E2" s="774" t="s">
        <v>513</v>
      </c>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9"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945" t="s">
        <v>233</v>
      </c>
      <c r="D4" s="945"/>
      <c r="E4" s="945"/>
      <c r="F4" s="945"/>
      <c r="G4" s="945"/>
      <c r="H4" s="945"/>
      <c r="I4" s="945"/>
      <c r="J4" s="945"/>
      <c r="K4" s="945"/>
      <c r="L4" s="945"/>
      <c r="M4" s="94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945"/>
      <c r="D5" s="945"/>
      <c r="E5" s="945"/>
      <c r="F5" s="945"/>
      <c r="G5" s="945"/>
      <c r="H5" s="945"/>
      <c r="I5" s="945"/>
      <c r="J5" s="945"/>
      <c r="K5" s="945"/>
      <c r="L5" s="945"/>
      <c r="M5" s="94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70"/>
      <c r="F6" s="70"/>
      <c r="G6" s="70"/>
      <c r="H6" s="70"/>
      <c r="I6" s="70"/>
      <c r="J6" s="70"/>
      <c r="K6" s="70"/>
      <c r="L6" s="70"/>
      <c r="M6" s="70"/>
      <c r="N6" s="70"/>
      <c r="O6" s="70"/>
      <c r="P6" s="71"/>
      <c r="S6" s="19"/>
      <c r="T6" s="19"/>
      <c r="U6" s="19"/>
      <c r="V6" s="19"/>
      <c r="W6" s="19"/>
      <c r="X6" s="407"/>
      <c r="Y6" s="407"/>
      <c r="Z6" s="407"/>
      <c r="AA6" s="407"/>
      <c r="AB6" s="407"/>
      <c r="AC6" s="19"/>
    </row>
    <row r="7" spans="1:28" ht="13.5" customHeight="1">
      <c r="A7" s="772"/>
      <c r="C7" s="709" t="s">
        <v>10</v>
      </c>
      <c r="D7" s="710"/>
      <c r="E7" s="615" t="str">
        <f>IF('入力'!C8="","　",'入力'!C8&amp;'入力'!E8&amp;"チュウガッコウ")</f>
        <v>　</v>
      </c>
      <c r="F7" s="616"/>
      <c r="G7" s="616"/>
      <c r="H7" s="616"/>
      <c r="I7" s="616"/>
      <c r="J7" s="616"/>
      <c r="K7" s="616"/>
      <c r="L7" s="616"/>
      <c r="M7" s="616"/>
      <c r="N7" s="616"/>
      <c r="O7" s="616"/>
      <c r="P7" s="616"/>
      <c r="Q7" s="616"/>
      <c r="R7" s="617"/>
      <c r="S7" s="417"/>
      <c r="T7" s="10"/>
      <c r="U7" s="10"/>
      <c r="V7" s="10"/>
      <c r="W7" s="10"/>
      <c r="X7" s="10"/>
      <c r="Y7" s="10"/>
      <c r="Z7" s="10"/>
      <c r="AA7" s="10"/>
      <c r="AB7" s="10"/>
    </row>
    <row r="8" spans="1:18" ht="12.75" customHeight="1">
      <c r="A8" s="772"/>
      <c r="C8" s="640" t="s">
        <v>11</v>
      </c>
      <c r="D8" s="642"/>
      <c r="E8" s="618" t="str">
        <f>IF('入力'!E9="","　",'入力'!C9&amp;'入力'!E9&amp;"中学校")</f>
        <v>　</v>
      </c>
      <c r="F8" s="619"/>
      <c r="G8" s="619"/>
      <c r="H8" s="619"/>
      <c r="I8" s="619"/>
      <c r="J8" s="619"/>
      <c r="K8" s="619"/>
      <c r="L8" s="619"/>
      <c r="M8" s="619"/>
      <c r="N8" s="619"/>
      <c r="O8" s="619"/>
      <c r="P8" s="619"/>
      <c r="Q8" s="619"/>
      <c r="R8" s="620"/>
    </row>
    <row r="9" spans="1:18" ht="12.75" customHeight="1" thickBot="1">
      <c r="A9" s="772"/>
      <c r="C9" s="624"/>
      <c r="D9" s="626"/>
      <c r="E9" s="621"/>
      <c r="F9" s="622"/>
      <c r="G9" s="622"/>
      <c r="H9" s="622"/>
      <c r="I9" s="622"/>
      <c r="J9" s="622"/>
      <c r="K9" s="622"/>
      <c r="L9" s="622"/>
      <c r="M9" s="622"/>
      <c r="N9" s="622"/>
      <c r="O9" s="622"/>
      <c r="P9" s="622"/>
      <c r="Q9" s="622"/>
      <c r="R9" s="623"/>
    </row>
    <row r="10" spans="1:39"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row>
    <row r="11" spans="1:39"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row>
    <row r="12" spans="1:39"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row>
    <row r="13" spans="1:39"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row>
    <row r="14" spans="1:39"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row>
    <row r="15" spans="1:39"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row>
    <row r="16" spans="1:39"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row>
    <row r="17" spans="1:39"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row>
    <row r="18" spans="1:39"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row>
    <row r="19" spans="1:39"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row>
    <row r="20" spans="1:39"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row>
    <row r="21" spans="1:39"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row>
    <row r="22" spans="1:39" ht="14.2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row>
    <row r="23" spans="1:39"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row>
    <row r="24" spans="1:39"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39" ht="24" customHeight="1">
      <c r="A27" s="772"/>
      <c r="C27" s="87">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row>
    <row r="28" spans="1:39"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row>
    <row r="29" spans="1:39"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row>
    <row r="30" spans="1:39"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row>
    <row r="31" spans="1:39"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row>
    <row r="32" spans="1:39"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row>
    <row r="33" spans="1:39"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row>
    <row r="34" spans="1:39"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row>
    <row r="35" spans="1:39"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row>
    <row r="36" spans="1:39"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row>
    <row r="37" spans="1:39"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row>
    <row r="38" spans="1:39"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row>
    <row r="39" spans="1:39"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row>
    <row r="40" spans="1:39"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row>
    <row r="41" spans="1:39"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row>
    <row r="42" spans="1:39"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row>
    <row r="43" spans="1:39" ht="9"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t="s">
        <v>425</v>
      </c>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t="s">
        <v>522</v>
      </c>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D48" s="735" t="s">
        <v>523</v>
      </c>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448"/>
    </row>
    <row r="49" spans="1:39" ht="28.5" customHeight="1">
      <c r="A49" s="772"/>
      <c r="C49" s="941"/>
      <c r="D49" s="941"/>
      <c r="E49" s="941"/>
      <c r="F49" s="941"/>
      <c r="G49" s="941"/>
      <c r="H49" s="942"/>
      <c r="I49" s="942"/>
      <c r="J49" s="20"/>
      <c r="K49" s="5"/>
      <c r="L49" s="5"/>
      <c r="M49" s="5"/>
      <c r="N49" s="5"/>
      <c r="O49" s="5"/>
      <c r="P49" s="5"/>
      <c r="Q49" s="5"/>
      <c r="R49" s="5"/>
      <c r="S49" s="5"/>
      <c r="T49" s="5"/>
      <c r="U49" s="5"/>
      <c r="V49" s="5"/>
      <c r="W49" s="5"/>
      <c r="X49" s="5"/>
      <c r="Y49" s="701" t="s">
        <v>482</v>
      </c>
      <c r="Z49" s="701"/>
      <c r="AA49" s="701"/>
      <c r="AB49" s="701"/>
      <c r="AC49" s="701"/>
      <c r="AD49" s="701"/>
      <c r="AE49" s="701"/>
      <c r="AF49" s="701"/>
      <c r="AG49" s="701"/>
      <c r="AH49" s="701"/>
      <c r="AI49" s="701"/>
      <c r="AJ49" s="702"/>
      <c r="AK49" s="702"/>
      <c r="AL49" s="699" t="s">
        <v>23</v>
      </c>
      <c r="AM49" s="699"/>
    </row>
    <row r="50" spans="1:39" ht="18" customHeight="1">
      <c r="A50" s="772"/>
      <c r="C50" s="449"/>
      <c r="D50" s="449"/>
      <c r="E50" s="449"/>
      <c r="F50" s="449"/>
      <c r="G50" s="449"/>
      <c r="H50" s="19"/>
      <c r="I50" s="19"/>
      <c r="J50" s="19"/>
      <c r="K50" s="25"/>
      <c r="L50" s="5"/>
      <c r="M50" s="5"/>
      <c r="N50" s="5"/>
      <c r="O50" s="5"/>
      <c r="P50" s="5"/>
      <c r="Q50" s="5"/>
      <c r="R50" s="5"/>
      <c r="S50" s="5"/>
      <c r="T50" s="5"/>
      <c r="U50" s="5"/>
      <c r="V50" s="5"/>
      <c r="W50" s="5"/>
      <c r="X50" s="5"/>
      <c r="Y50" s="447">
        <f>'入力'!AD9</f>
        <v>0</v>
      </c>
      <c r="Z50" s="447"/>
      <c r="AA50" s="447"/>
      <c r="AB50" s="447"/>
      <c r="AC50" s="447"/>
      <c r="AD50" s="447"/>
      <c r="AE50" s="447"/>
      <c r="AF50" s="447"/>
      <c r="AG50" s="447"/>
      <c r="AH50" s="447"/>
      <c r="AI50" s="447"/>
      <c r="AJ50" s="447"/>
      <c r="AK50" s="447"/>
      <c r="AL50" s="5"/>
      <c r="AM50" s="5"/>
    </row>
    <row r="51" spans="1:39" ht="18" customHeight="1">
      <c r="A51" s="772"/>
      <c r="B51" s="10"/>
      <c r="D51" s="946" t="str">
        <f>CONCATENATE("学 校 名   ",IF(E8=0,"",E8))</f>
        <v>学 校 名   　</v>
      </c>
      <c r="E51" s="946"/>
      <c r="F51" s="946"/>
      <c r="G51" s="946"/>
      <c r="H51" s="946"/>
      <c r="I51" s="946"/>
      <c r="J51" s="946"/>
      <c r="K51" s="946"/>
      <c r="L51" s="946"/>
      <c r="M51" s="946"/>
      <c r="N51" s="946"/>
      <c r="O51" s="946"/>
      <c r="P51" s="946"/>
      <c r="Q51" s="946"/>
      <c r="R51" s="946"/>
      <c r="S51" s="946"/>
      <c r="T51" s="946"/>
      <c r="U51" s="946"/>
      <c r="V51" s="450"/>
      <c r="W51" s="450"/>
      <c r="X51" s="714" t="s">
        <v>524</v>
      </c>
      <c r="Y51" s="714"/>
      <c r="Z51" s="714"/>
      <c r="AA51" s="714"/>
      <c r="AB51" s="940" t="str">
        <f>'入力'!$C$25&amp;"  "&amp;'入力'!$E$25</f>
        <v>  </v>
      </c>
      <c r="AC51" s="940"/>
      <c r="AD51" s="940"/>
      <c r="AE51" s="940"/>
      <c r="AF51" s="940"/>
      <c r="AG51" s="940"/>
      <c r="AH51" s="940"/>
      <c r="AI51" s="940"/>
      <c r="AJ51" s="940"/>
      <c r="AK51" s="940"/>
      <c r="AL51" s="5" t="s">
        <v>229</v>
      </c>
      <c r="AM51" s="5"/>
    </row>
    <row r="52" spans="1:40" ht="28.5" customHeight="1">
      <c r="A52" s="772"/>
      <c r="B52" s="10"/>
      <c r="C52" s="18"/>
      <c r="D52" s="451"/>
      <c r="E52" s="451"/>
      <c r="F52" s="451"/>
      <c r="G52" s="451"/>
      <c r="H52" s="451"/>
      <c r="I52" s="451"/>
      <c r="J52" s="3"/>
      <c r="K52" s="20"/>
      <c r="L52" s="5"/>
      <c r="M52" s="5"/>
      <c r="N52" s="5"/>
      <c r="O52" s="5"/>
      <c r="P52" s="5"/>
      <c r="Q52" s="5"/>
      <c r="R52" s="5"/>
      <c r="S52" s="5"/>
      <c r="T52" s="5"/>
      <c r="U52" s="5"/>
      <c r="V52" s="5"/>
      <c r="W52" s="5"/>
      <c r="X52" s="5"/>
      <c r="Z52" s="19"/>
      <c r="AA52" s="451" t="str">
        <f>'入力'!AD25&amp;" "&amp;'入力'!AF25</f>
        <v> </v>
      </c>
      <c r="AB52" s="451"/>
      <c r="AC52" s="451"/>
      <c r="AD52" s="451"/>
      <c r="AE52" s="451"/>
      <c r="AF52" s="451"/>
      <c r="AG52" s="451"/>
      <c r="AH52" s="451"/>
      <c r="AI52" s="451"/>
      <c r="AJ52" s="451"/>
      <c r="AK52" s="451"/>
      <c r="AM52" s="5"/>
      <c r="AN52" s="5"/>
    </row>
    <row r="53" spans="1:40" ht="0.75" customHeight="1">
      <c r="A53" s="772"/>
      <c r="B53" s="10"/>
      <c r="C53" s="20"/>
      <c r="D53" s="20"/>
      <c r="E53" s="20"/>
      <c r="F53" s="20"/>
      <c r="G53" s="20"/>
      <c r="H53" s="20"/>
      <c r="I53" s="20"/>
      <c r="J53" s="20"/>
      <c r="K53" s="72"/>
      <c r="L53" s="20"/>
      <c r="M53" s="20"/>
      <c r="N53" s="670"/>
      <c r="O53" s="670"/>
      <c r="P53" s="670"/>
      <c r="Q53" s="72"/>
      <c r="R53" s="72"/>
      <c r="S53" s="72"/>
      <c r="T53" s="72"/>
      <c r="U53" s="670"/>
      <c r="V53" s="670"/>
      <c r="W53" s="670"/>
      <c r="X53" s="670"/>
      <c r="Y53" s="670"/>
      <c r="Z53" s="670"/>
      <c r="AA53" s="10"/>
      <c r="AB53" s="722"/>
      <c r="AC53" s="722"/>
      <c r="AD53" s="722"/>
      <c r="AE53" s="722"/>
      <c r="AF53" s="722"/>
      <c r="AG53" s="722"/>
      <c r="AH53" s="722"/>
      <c r="AI53" s="722"/>
      <c r="AJ53" s="722"/>
      <c r="AK53" s="722"/>
      <c r="AL53" s="722"/>
      <c r="AM53" s="670"/>
      <c r="AN53" s="670"/>
    </row>
    <row r="57" ht="13.5" customHeight="1"/>
    <row r="59" spans="28:39" ht="12.75">
      <c r="AB59" s="20"/>
      <c r="AC59" s="20"/>
      <c r="AD59" s="670"/>
      <c r="AE59" s="670"/>
      <c r="AF59" s="670"/>
      <c r="AG59" s="670"/>
      <c r="AH59" s="670"/>
      <c r="AI59" s="670"/>
      <c r="AJ59" s="670"/>
      <c r="AK59" s="670"/>
      <c r="AL59" s="670"/>
      <c r="AM59" s="670"/>
    </row>
  </sheetData>
  <sheetProtection selectLockedCells="1"/>
  <mergeCells count="194">
    <mergeCell ref="Y49:AI49"/>
    <mergeCell ref="AJ49:AK49"/>
    <mergeCell ref="D51:U51"/>
    <mergeCell ref="AB4:AE4"/>
    <mergeCell ref="AF4:AJ4"/>
    <mergeCell ref="AK4:AM4"/>
    <mergeCell ref="X5:AA5"/>
    <mergeCell ref="S22:AD22"/>
    <mergeCell ref="AB5:AE5"/>
    <mergeCell ref="AF5:AJ5"/>
    <mergeCell ref="AK5:AM5"/>
    <mergeCell ref="S10:Y10"/>
    <mergeCell ref="Z10:AD12"/>
    <mergeCell ref="B1:AN1"/>
    <mergeCell ref="A2:A53"/>
    <mergeCell ref="C2:D2"/>
    <mergeCell ref="E2:AM2"/>
    <mergeCell ref="C4:M5"/>
    <mergeCell ref="X4:AA4"/>
    <mergeCell ref="Q26:R26"/>
    <mergeCell ref="AE26:AM26"/>
    <mergeCell ref="D26:I26"/>
    <mergeCell ref="J26:P26"/>
    <mergeCell ref="D27:I27"/>
    <mergeCell ref="J27:P27"/>
    <mergeCell ref="Q27:R27"/>
    <mergeCell ref="Z27:AB27"/>
    <mergeCell ref="AC27:AD27"/>
    <mergeCell ref="D29:I29"/>
    <mergeCell ref="J29:P29"/>
    <mergeCell ref="Q29:R29"/>
    <mergeCell ref="Z29:AB29"/>
    <mergeCell ref="AC29:AD29"/>
    <mergeCell ref="Z26:AD26"/>
    <mergeCell ref="S26:Y26"/>
    <mergeCell ref="D31:I31"/>
    <mergeCell ref="J31:P31"/>
    <mergeCell ref="Q31:R31"/>
    <mergeCell ref="Z31:AB31"/>
    <mergeCell ref="AC31:AD31"/>
    <mergeCell ref="D28:I28"/>
    <mergeCell ref="J28:P28"/>
    <mergeCell ref="Q28:R28"/>
    <mergeCell ref="Z28:AB28"/>
    <mergeCell ref="AC28:AD28"/>
    <mergeCell ref="D33:I33"/>
    <mergeCell ref="J33:P33"/>
    <mergeCell ref="Q33:R33"/>
    <mergeCell ref="Z33:AB33"/>
    <mergeCell ref="AC33:AD33"/>
    <mergeCell ref="D30:I30"/>
    <mergeCell ref="J30:P30"/>
    <mergeCell ref="Q30:R30"/>
    <mergeCell ref="Z30:AB30"/>
    <mergeCell ref="AC30:AD30"/>
    <mergeCell ref="D35:I35"/>
    <mergeCell ref="J35:P35"/>
    <mergeCell ref="Q35:R35"/>
    <mergeCell ref="Z35:AB35"/>
    <mergeCell ref="AC35:AD35"/>
    <mergeCell ref="D32:I32"/>
    <mergeCell ref="J32:P32"/>
    <mergeCell ref="Q32:R32"/>
    <mergeCell ref="Z32:AB32"/>
    <mergeCell ref="AC32:AD32"/>
    <mergeCell ref="D37:I37"/>
    <mergeCell ref="J37:P37"/>
    <mergeCell ref="Q37:R37"/>
    <mergeCell ref="Z37:AB37"/>
    <mergeCell ref="AC37:AD37"/>
    <mergeCell ref="D34:I34"/>
    <mergeCell ref="J34:P34"/>
    <mergeCell ref="Q34:R34"/>
    <mergeCell ref="Z34:AB34"/>
    <mergeCell ref="AC34:AD34"/>
    <mergeCell ref="D39:I39"/>
    <mergeCell ref="J39:P39"/>
    <mergeCell ref="Q39:R39"/>
    <mergeCell ref="Z39:AB39"/>
    <mergeCell ref="AC39:AD39"/>
    <mergeCell ref="D36:I36"/>
    <mergeCell ref="J36:P36"/>
    <mergeCell ref="Q36:R36"/>
    <mergeCell ref="Z36:AB36"/>
    <mergeCell ref="AC36:AD36"/>
    <mergeCell ref="AL49:AM49"/>
    <mergeCell ref="D41:I41"/>
    <mergeCell ref="J41:P41"/>
    <mergeCell ref="Q41:R41"/>
    <mergeCell ref="Z41:AB41"/>
    <mergeCell ref="D38:I38"/>
    <mergeCell ref="J38:P38"/>
    <mergeCell ref="Q38:R38"/>
    <mergeCell ref="Z38:AB38"/>
    <mergeCell ref="AC38:AD38"/>
    <mergeCell ref="D47:AM47"/>
    <mergeCell ref="N42:AC42"/>
    <mergeCell ref="D40:I40"/>
    <mergeCell ref="J40:P40"/>
    <mergeCell ref="Q40:R40"/>
    <mergeCell ref="Z40:AB40"/>
    <mergeCell ref="AC40:AD40"/>
    <mergeCell ref="C49:G49"/>
    <mergeCell ref="H49:I49"/>
    <mergeCell ref="W53:X53"/>
    <mergeCell ref="N53:P53"/>
    <mergeCell ref="U53:V53"/>
    <mergeCell ref="AC41:AD41"/>
    <mergeCell ref="C42:M42"/>
    <mergeCell ref="C44:AN44"/>
    <mergeCell ref="C45:AM45"/>
    <mergeCell ref="C46:AM46"/>
    <mergeCell ref="Y53:Z53"/>
    <mergeCell ref="AB53:AD53"/>
    <mergeCell ref="AE53:AF53"/>
    <mergeCell ref="AG53:AH53"/>
    <mergeCell ref="AI53:AJ53"/>
    <mergeCell ref="N11:R12"/>
    <mergeCell ref="S11:Y12"/>
    <mergeCell ref="S13:Y13"/>
    <mergeCell ref="AE13:AM13"/>
    <mergeCell ref="AJ14:AJ15"/>
    <mergeCell ref="AM53:AN53"/>
    <mergeCell ref="AD59:AE59"/>
    <mergeCell ref="AF59:AG59"/>
    <mergeCell ref="AH59:AI59"/>
    <mergeCell ref="AJ59:AK59"/>
    <mergeCell ref="AL59:AM59"/>
    <mergeCell ref="AK53:AL53"/>
    <mergeCell ref="K14:M14"/>
    <mergeCell ref="N14:R15"/>
    <mergeCell ref="AG14:AG15"/>
    <mergeCell ref="AH14:AH15"/>
    <mergeCell ref="AI14:AI15"/>
    <mergeCell ref="Z13:AD15"/>
    <mergeCell ref="C7:D7"/>
    <mergeCell ref="E7:R7"/>
    <mergeCell ref="C8:D9"/>
    <mergeCell ref="E8:R9"/>
    <mergeCell ref="C10:C15"/>
    <mergeCell ref="N10:R10"/>
    <mergeCell ref="E11:J11"/>
    <mergeCell ref="D12:M13"/>
    <mergeCell ref="N13:R13"/>
    <mergeCell ref="E14:G14"/>
    <mergeCell ref="AK14:AK15"/>
    <mergeCell ref="AL14:AL15"/>
    <mergeCell ref="AM14:AM15"/>
    <mergeCell ref="E15:G15"/>
    <mergeCell ref="H15:J15"/>
    <mergeCell ref="K15:M15"/>
    <mergeCell ref="S14:Y15"/>
    <mergeCell ref="AE14:AE15"/>
    <mergeCell ref="AF14:AF15"/>
    <mergeCell ref="H14:J14"/>
    <mergeCell ref="C16:C24"/>
    <mergeCell ref="D16:D17"/>
    <mergeCell ref="E16:M17"/>
    <mergeCell ref="N16:R16"/>
    <mergeCell ref="S16:Y16"/>
    <mergeCell ref="Z16:AD18"/>
    <mergeCell ref="E22:G22"/>
    <mergeCell ref="H22:J22"/>
    <mergeCell ref="K22:M22"/>
    <mergeCell ref="N22:R24"/>
    <mergeCell ref="AE16:AM16"/>
    <mergeCell ref="N17:R18"/>
    <mergeCell ref="S17:Y18"/>
    <mergeCell ref="AE17:AE18"/>
    <mergeCell ref="AF17:AF18"/>
    <mergeCell ref="AG17:AG18"/>
    <mergeCell ref="AH17:AH18"/>
    <mergeCell ref="AI17:AI18"/>
    <mergeCell ref="AJ17:AJ18"/>
    <mergeCell ref="AK17:AK18"/>
    <mergeCell ref="AL17:AL18"/>
    <mergeCell ref="AM17:AM18"/>
    <mergeCell ref="E19:J19"/>
    <mergeCell ref="N19:R19"/>
    <mergeCell ref="S19:Y19"/>
    <mergeCell ref="Z19:AD21"/>
    <mergeCell ref="D20:M21"/>
    <mergeCell ref="N20:R21"/>
    <mergeCell ref="S20:Y21"/>
    <mergeCell ref="D48:AM48"/>
    <mergeCell ref="X51:AA51"/>
    <mergeCell ref="AB51:AK51"/>
    <mergeCell ref="E23:G23"/>
    <mergeCell ref="H23:J23"/>
    <mergeCell ref="K23:M23"/>
    <mergeCell ref="S23:AD24"/>
    <mergeCell ref="E24:G24"/>
    <mergeCell ref="H24:J24"/>
    <mergeCell ref="K24:M24"/>
  </mergeCells>
  <printOptions horizontalCentered="1"/>
  <pageMargins left="0.2362204724409449" right="0.2362204724409449" top="0.1968503937007874" bottom="0.1968503937007874" header="0.31496062992125984" footer="0.3937007874015748"/>
  <pageSetup firstPageNumber="66" useFirstPageNumber="1" fitToHeight="1" fitToWidth="1" horizontalDpi="600" verticalDpi="600" orientation="portrait" paperSize="9" scale="92" r:id="rId1"/>
  <rowBreaks count="1" manualBreakCount="1">
    <brk id="56" min="1" max="39" man="1"/>
  </rowBreaks>
</worksheet>
</file>

<file path=xl/worksheets/sheet2.xml><?xml version="1.0" encoding="utf-8"?>
<worksheet xmlns="http://schemas.openxmlformats.org/spreadsheetml/2006/main" xmlns:r="http://schemas.openxmlformats.org/officeDocument/2006/relationships">
  <dimension ref="A1:D39"/>
  <sheetViews>
    <sheetView zoomScaleSheetLayoutView="100" workbookViewId="0" topLeftCell="A1">
      <selection activeCell="A1" sqref="A1:D1"/>
    </sheetView>
  </sheetViews>
  <sheetFormatPr defaultColWidth="9.00390625" defaultRowHeight="13.5"/>
  <cols>
    <col min="1" max="1" width="4.25390625" style="0" customWidth="1"/>
    <col min="2" max="4" width="27.25390625" style="0" customWidth="1"/>
  </cols>
  <sheetData>
    <row r="1" spans="1:4" ht="23.25">
      <c r="A1" s="461" t="s">
        <v>377</v>
      </c>
      <c r="B1" s="461"/>
      <c r="C1" s="461"/>
      <c r="D1" s="461"/>
    </row>
    <row r="2" spans="1:4" ht="22.5" customHeight="1">
      <c r="A2" s="319"/>
      <c r="B2" s="320"/>
      <c r="C2" s="320"/>
      <c r="D2" s="320"/>
    </row>
    <row r="3" spans="1:4" ht="15.75">
      <c r="A3" s="360">
        <v>1</v>
      </c>
      <c r="B3" s="360" t="s">
        <v>378</v>
      </c>
      <c r="C3" s="320"/>
      <c r="D3" s="320"/>
    </row>
    <row r="4" spans="1:4" ht="12.75">
      <c r="A4" s="319"/>
      <c r="B4" s="320"/>
      <c r="C4" s="320"/>
      <c r="D4" s="320"/>
    </row>
    <row r="5" spans="1:4" ht="52.5" customHeight="1">
      <c r="A5" s="463" t="s">
        <v>357</v>
      </c>
      <c r="B5" s="463"/>
      <c r="C5" s="463"/>
      <c r="D5" s="463"/>
    </row>
    <row r="6" spans="1:4" ht="22.5" customHeight="1">
      <c r="A6" s="462" t="s">
        <v>379</v>
      </c>
      <c r="B6" s="462"/>
      <c r="C6" s="462"/>
      <c r="D6" s="462"/>
    </row>
    <row r="7" spans="1:4" ht="15.75">
      <c r="A7" s="360">
        <v>2</v>
      </c>
      <c r="B7" s="360" t="s">
        <v>380</v>
      </c>
      <c r="C7" s="320"/>
      <c r="D7" s="320"/>
    </row>
    <row r="8" spans="1:4" ht="12.75">
      <c r="A8" s="319"/>
      <c r="B8" s="320"/>
      <c r="C8" s="320"/>
      <c r="D8" s="320"/>
    </row>
    <row r="9" spans="1:4" ht="22.5" customHeight="1">
      <c r="A9" s="361" t="s">
        <v>358</v>
      </c>
      <c r="B9" s="464" t="s">
        <v>359</v>
      </c>
      <c r="C9" s="464"/>
      <c r="D9" s="464"/>
    </row>
    <row r="10" spans="1:4" ht="12.75">
      <c r="A10" s="321"/>
      <c r="B10" s="359"/>
      <c r="C10" s="359"/>
      <c r="D10" s="359"/>
    </row>
    <row r="11" spans="1:4" ht="21.75" customHeight="1">
      <c r="A11" s="361" t="s">
        <v>360</v>
      </c>
      <c r="B11" s="464" t="s">
        <v>260</v>
      </c>
      <c r="C11" s="464"/>
      <c r="D11" s="464"/>
    </row>
    <row r="12" spans="1:4" ht="12.75">
      <c r="A12" s="362"/>
      <c r="B12" s="349"/>
      <c r="C12" s="359"/>
      <c r="D12" s="359"/>
    </row>
    <row r="13" spans="1:4" ht="22.5" customHeight="1">
      <c r="A13" s="361" t="s">
        <v>361</v>
      </c>
      <c r="B13" s="464" t="s">
        <v>261</v>
      </c>
      <c r="C13" s="464"/>
      <c r="D13" s="464"/>
    </row>
    <row r="14" spans="1:4" ht="12.75">
      <c r="A14" s="321"/>
      <c r="B14" s="320"/>
      <c r="C14" s="320"/>
      <c r="D14" s="320"/>
    </row>
    <row r="15" spans="1:4" ht="22.5" customHeight="1">
      <c r="A15" s="361" t="s">
        <v>362</v>
      </c>
      <c r="B15" s="464" t="s">
        <v>363</v>
      </c>
      <c r="C15" s="464"/>
      <c r="D15" s="464"/>
    </row>
    <row r="16" spans="1:4" ht="12.75">
      <c r="A16" s="319"/>
      <c r="B16" s="320"/>
      <c r="C16" s="320"/>
      <c r="D16" s="320"/>
    </row>
    <row r="17" spans="1:4" ht="18" customHeight="1">
      <c r="A17" s="320"/>
      <c r="B17" s="319" t="s">
        <v>364</v>
      </c>
      <c r="C17" s="320" t="s">
        <v>381</v>
      </c>
      <c r="D17" s="320" t="s">
        <v>382</v>
      </c>
    </row>
    <row r="18" spans="1:4" ht="18" customHeight="1">
      <c r="A18" s="320"/>
      <c r="B18" s="319" t="s">
        <v>365</v>
      </c>
      <c r="C18" s="320" t="s">
        <v>366</v>
      </c>
      <c r="D18" s="320" t="s">
        <v>383</v>
      </c>
    </row>
    <row r="19" spans="1:4" ht="18" customHeight="1">
      <c r="A19" s="320"/>
      <c r="B19" s="319" t="s">
        <v>384</v>
      </c>
      <c r="C19" s="320"/>
      <c r="D19" s="320"/>
    </row>
    <row r="20" spans="1:4" ht="12.75">
      <c r="A20" s="319"/>
      <c r="B20" s="320"/>
      <c r="C20" s="320"/>
      <c r="D20" s="320"/>
    </row>
    <row r="21" spans="1:4" ht="18" customHeight="1">
      <c r="A21" s="320"/>
      <c r="B21" s="464" t="s">
        <v>367</v>
      </c>
      <c r="C21" s="464"/>
      <c r="D21" s="464"/>
    </row>
    <row r="22" spans="1:4" ht="12.75">
      <c r="A22" s="319"/>
      <c r="B22" s="320"/>
      <c r="C22" s="320"/>
      <c r="D22" s="320"/>
    </row>
    <row r="23" spans="1:4" ht="22.5" customHeight="1">
      <c r="A23" s="361" t="s">
        <v>368</v>
      </c>
      <c r="B23" s="464" t="s">
        <v>369</v>
      </c>
      <c r="C23" s="464"/>
      <c r="D23" s="464"/>
    </row>
    <row r="24" spans="1:4" ht="12.75">
      <c r="A24" s="320"/>
      <c r="B24" s="319"/>
      <c r="C24" s="320"/>
      <c r="D24" s="320"/>
    </row>
    <row r="25" spans="1:4" ht="22.5" customHeight="1">
      <c r="A25" s="361" t="s">
        <v>385</v>
      </c>
      <c r="B25" s="464" t="s">
        <v>370</v>
      </c>
      <c r="C25" s="464"/>
      <c r="D25" s="464"/>
    </row>
    <row r="26" spans="1:4" ht="12.75">
      <c r="A26" s="320"/>
      <c r="B26" s="319"/>
      <c r="C26" s="320"/>
      <c r="D26" s="320"/>
    </row>
    <row r="27" spans="1:4" ht="37.5" customHeight="1">
      <c r="A27" s="361" t="s">
        <v>371</v>
      </c>
      <c r="B27" s="466" t="s">
        <v>372</v>
      </c>
      <c r="C27" s="466"/>
      <c r="D27" s="466"/>
    </row>
    <row r="28" spans="1:4" ht="22.5" customHeight="1">
      <c r="A28" s="320"/>
      <c r="B28" s="319"/>
      <c r="C28" s="320"/>
      <c r="D28" s="320"/>
    </row>
    <row r="29" spans="1:4" ht="22.5" customHeight="1">
      <c r="A29" s="363" t="s">
        <v>373</v>
      </c>
      <c r="B29" s="465" t="s">
        <v>374</v>
      </c>
      <c r="C29" s="465"/>
      <c r="D29" s="465"/>
    </row>
    <row r="30" spans="1:4" ht="12.75">
      <c r="A30" s="364"/>
      <c r="B30" s="364"/>
      <c r="C30" s="364"/>
      <c r="D30" s="364"/>
    </row>
    <row r="31" spans="1:4" ht="37.5" customHeight="1">
      <c r="A31" s="361" t="s">
        <v>358</v>
      </c>
      <c r="B31" s="466" t="s">
        <v>375</v>
      </c>
      <c r="C31" s="466"/>
      <c r="D31" s="466"/>
    </row>
    <row r="32" spans="1:4" ht="12.75">
      <c r="A32" s="320"/>
      <c r="B32" s="320"/>
      <c r="C32" s="320"/>
      <c r="D32" s="320"/>
    </row>
    <row r="33" spans="1:4" ht="52.5" customHeight="1">
      <c r="A33" s="361" t="s">
        <v>360</v>
      </c>
      <c r="B33" s="466" t="s">
        <v>376</v>
      </c>
      <c r="C33" s="466"/>
      <c r="D33" s="466"/>
    </row>
    <row r="34" spans="1:4" ht="22.5" customHeight="1">
      <c r="A34" s="320"/>
      <c r="B34" s="320"/>
      <c r="C34" s="320"/>
      <c r="D34" s="320"/>
    </row>
    <row r="35" spans="1:4" ht="15.75">
      <c r="A35" s="363"/>
      <c r="B35" s="363"/>
      <c r="C35" s="363"/>
      <c r="D35" s="363"/>
    </row>
    <row r="36" spans="1:4" ht="12.75">
      <c r="A36" s="320"/>
      <c r="B36" s="320"/>
      <c r="C36" s="320"/>
      <c r="D36" s="320"/>
    </row>
    <row r="37" spans="1:4" ht="37.5" customHeight="1">
      <c r="A37" s="361"/>
      <c r="B37" s="466"/>
      <c r="C37" s="466"/>
      <c r="D37" s="466"/>
    </row>
    <row r="38" spans="1:4" ht="12.75">
      <c r="A38" s="320"/>
      <c r="B38" s="320"/>
      <c r="C38" s="320"/>
      <c r="D38" s="320"/>
    </row>
    <row r="39" spans="1:4" ht="37.5" customHeight="1">
      <c r="A39" s="361"/>
      <c r="B39" s="466"/>
      <c r="C39" s="466"/>
      <c r="D39" s="466"/>
    </row>
  </sheetData>
  <sheetProtection sheet="1"/>
  <mergeCells count="16">
    <mergeCell ref="B31:D31"/>
    <mergeCell ref="B33:D33"/>
    <mergeCell ref="B37:D37"/>
    <mergeCell ref="B39:D39"/>
    <mergeCell ref="B13:D13"/>
    <mergeCell ref="B15:D15"/>
    <mergeCell ref="B21:D21"/>
    <mergeCell ref="B23:D23"/>
    <mergeCell ref="B25:D25"/>
    <mergeCell ref="B27:D27"/>
    <mergeCell ref="A1:D1"/>
    <mergeCell ref="A6:D6"/>
    <mergeCell ref="A5:D5"/>
    <mergeCell ref="B9:D9"/>
    <mergeCell ref="B11:D11"/>
    <mergeCell ref="B29:D29"/>
  </mergeCells>
  <printOptions/>
  <pageMargins left="0.7086614173228347" right="0.7086614173228347" top="0.7874015748031497"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52"/>
  <sheetViews>
    <sheetView zoomScaleSheetLayoutView="100" workbookViewId="0" topLeftCell="A13">
      <selection activeCell="B9" sqref="B9:I9"/>
    </sheetView>
  </sheetViews>
  <sheetFormatPr defaultColWidth="9.00390625" defaultRowHeight="13.5"/>
  <cols>
    <col min="1" max="1" width="0.6171875" style="0" customWidth="1"/>
    <col min="2" max="2" width="4.50390625" style="0" customWidth="1"/>
    <col min="3" max="3" width="7.75390625" style="0" customWidth="1"/>
    <col min="4" max="4" width="4.00390625" style="0" customWidth="1"/>
    <col min="5" max="5" width="15.00390625" style="0" customWidth="1"/>
    <col min="6" max="6" width="12.375" style="0" customWidth="1"/>
    <col min="7" max="7" width="9.25390625" style="0" customWidth="1"/>
    <col min="8" max="8" width="19.00390625" style="0" customWidth="1"/>
    <col min="9" max="9" width="16.125" style="0" customWidth="1"/>
    <col min="10" max="10" width="0.6171875" style="0" customWidth="1"/>
  </cols>
  <sheetData>
    <row r="1" spans="1:9" ht="12.75">
      <c r="A1" s="320"/>
      <c r="B1" s="320"/>
      <c r="C1" s="320"/>
      <c r="D1" s="320"/>
      <c r="E1" s="320"/>
      <c r="F1" s="320"/>
      <c r="G1" s="320"/>
      <c r="H1" s="320"/>
      <c r="I1" s="321" t="s">
        <v>465</v>
      </c>
    </row>
    <row r="2" spans="1:9" ht="12.75">
      <c r="A2" s="320"/>
      <c r="B2" s="485" t="s">
        <v>262</v>
      </c>
      <c r="C2" s="485"/>
      <c r="D2" s="485"/>
      <c r="E2" s="485"/>
      <c r="F2" s="320"/>
      <c r="G2" s="320"/>
      <c r="H2" s="320"/>
      <c r="I2" s="320"/>
    </row>
    <row r="3" spans="1:9" ht="12.75">
      <c r="A3" s="320"/>
      <c r="B3" s="485" t="s">
        <v>297</v>
      </c>
      <c r="C3" s="485"/>
      <c r="D3" s="485"/>
      <c r="E3" s="485"/>
      <c r="F3" s="320"/>
      <c r="G3" s="320"/>
      <c r="H3" s="320"/>
      <c r="I3" s="320"/>
    </row>
    <row r="4" spans="1:9" ht="12.75">
      <c r="A4" s="320"/>
      <c r="B4" s="320"/>
      <c r="C4" s="319"/>
      <c r="D4" s="319"/>
      <c r="E4" s="320"/>
      <c r="F4" s="320"/>
      <c r="G4" s="320"/>
      <c r="H4" s="485" t="s">
        <v>466</v>
      </c>
      <c r="I4" s="485"/>
    </row>
    <row r="5" spans="1:9" ht="12.75">
      <c r="A5" s="320"/>
      <c r="B5" s="320"/>
      <c r="C5" s="320"/>
      <c r="D5" s="320"/>
      <c r="E5" s="320"/>
      <c r="F5" s="320"/>
      <c r="G5" s="320"/>
      <c r="H5" s="485" t="s">
        <v>467</v>
      </c>
      <c r="I5" s="485"/>
    </row>
    <row r="6" spans="1:9" ht="12.75">
      <c r="A6" s="320"/>
      <c r="B6" s="320"/>
      <c r="C6" s="320"/>
      <c r="D6" s="320"/>
      <c r="E6" s="320"/>
      <c r="F6" s="320"/>
      <c r="G6" s="320"/>
      <c r="H6" s="485" t="s">
        <v>525</v>
      </c>
      <c r="I6" s="485"/>
    </row>
    <row r="7" spans="1:9" ht="15" customHeight="1">
      <c r="A7" s="320"/>
      <c r="B7" s="319"/>
      <c r="C7" s="319"/>
      <c r="D7" s="319"/>
      <c r="E7" s="320"/>
      <c r="F7" s="320"/>
      <c r="G7" s="320"/>
      <c r="H7" s="320"/>
      <c r="I7" s="320"/>
    </row>
    <row r="8" spans="1:9" ht="12.75">
      <c r="A8" s="320"/>
      <c r="B8" s="462" t="str">
        <f>H4&amp;" "&amp;H5</f>
        <v>令和３年度全国中学校体育大会 第51回全国中学校バスケットボール大会</v>
      </c>
      <c r="C8" s="462"/>
      <c r="D8" s="462"/>
      <c r="E8" s="462"/>
      <c r="F8" s="462"/>
      <c r="G8" s="462"/>
      <c r="H8" s="462"/>
      <c r="I8" s="462"/>
    </row>
    <row r="9" spans="1:9" ht="15.75">
      <c r="A9" s="320"/>
      <c r="B9" s="484" t="s">
        <v>386</v>
      </c>
      <c r="C9" s="484"/>
      <c r="D9" s="484"/>
      <c r="E9" s="484"/>
      <c r="F9" s="484"/>
      <c r="G9" s="484"/>
      <c r="H9" s="484"/>
      <c r="I9" s="484"/>
    </row>
    <row r="10" spans="1:9" ht="15" customHeight="1">
      <c r="A10" s="320"/>
      <c r="B10" s="319"/>
      <c r="C10" s="319"/>
      <c r="D10" s="319"/>
      <c r="E10" s="320"/>
      <c r="F10" s="320"/>
      <c r="G10" s="320"/>
      <c r="H10" s="320"/>
      <c r="I10" s="320"/>
    </row>
    <row r="11" spans="1:9" ht="12.75">
      <c r="A11" s="320"/>
      <c r="B11" s="466" t="s">
        <v>263</v>
      </c>
      <c r="C11" s="466"/>
      <c r="D11" s="466"/>
      <c r="E11" s="466"/>
      <c r="F11" s="466"/>
      <c r="G11" s="466"/>
      <c r="H11" s="466"/>
      <c r="I11" s="466"/>
    </row>
    <row r="12" spans="1:9" ht="15" customHeight="1">
      <c r="A12" s="320"/>
      <c r="B12" s="323"/>
      <c r="C12" s="323"/>
      <c r="D12" s="323"/>
      <c r="E12" s="320"/>
      <c r="F12" s="320"/>
      <c r="G12" s="320"/>
      <c r="H12" s="320"/>
      <c r="I12" s="320"/>
    </row>
    <row r="13" spans="1:9" ht="12.75">
      <c r="A13" s="320"/>
      <c r="B13" s="323">
        <v>1</v>
      </c>
      <c r="C13" s="464" t="s">
        <v>264</v>
      </c>
      <c r="D13" s="464"/>
      <c r="E13" s="464"/>
      <c r="F13" s="464"/>
      <c r="G13" s="464"/>
      <c r="H13" s="464"/>
      <c r="I13" s="464"/>
    </row>
    <row r="14" spans="1:9" ht="15.75" customHeight="1" thickBot="1">
      <c r="A14" s="320"/>
      <c r="B14" s="323"/>
      <c r="C14" s="322"/>
      <c r="D14" s="322"/>
      <c r="E14" s="322"/>
      <c r="F14" s="322"/>
      <c r="G14" s="322"/>
      <c r="H14" s="322"/>
      <c r="I14" s="322"/>
    </row>
    <row r="15" spans="1:9" ht="40.5" customHeight="1" thickBot="1">
      <c r="A15" s="320"/>
      <c r="B15" s="320"/>
      <c r="C15" s="480" t="s">
        <v>265</v>
      </c>
      <c r="D15" s="481"/>
      <c r="E15" s="481"/>
      <c r="F15" s="481"/>
      <c r="G15" s="481"/>
      <c r="H15" s="481"/>
      <c r="I15" s="482"/>
    </row>
    <row r="16" spans="1:9" ht="15" customHeight="1">
      <c r="A16" s="320"/>
      <c r="B16" s="320"/>
      <c r="C16" s="325"/>
      <c r="D16" s="325"/>
      <c r="E16" s="325"/>
      <c r="F16" s="325"/>
      <c r="G16" s="325"/>
      <c r="H16" s="325"/>
      <c r="I16" s="325"/>
    </row>
    <row r="17" spans="1:9" ht="13.5" customHeight="1">
      <c r="A17" s="326"/>
      <c r="B17" s="475" t="s">
        <v>296</v>
      </c>
      <c r="C17" s="475"/>
      <c r="D17" s="327" t="s">
        <v>266</v>
      </c>
      <c r="E17" s="474" t="s">
        <v>267</v>
      </c>
      <c r="F17" s="474"/>
      <c r="G17" s="474"/>
      <c r="H17" s="474"/>
      <c r="I17" s="329" t="s">
        <v>268</v>
      </c>
    </row>
    <row r="18" spans="1:9" ht="13.5" customHeight="1">
      <c r="A18" s="326"/>
      <c r="B18" s="330"/>
      <c r="C18" s="330"/>
      <c r="D18" s="327" t="s">
        <v>269</v>
      </c>
      <c r="E18" s="477" t="s">
        <v>270</v>
      </c>
      <c r="F18" s="477"/>
      <c r="G18" s="477"/>
      <c r="H18" s="477"/>
      <c r="I18" s="331" t="s">
        <v>271</v>
      </c>
    </row>
    <row r="19" spans="1:9" ht="13.5" customHeight="1">
      <c r="A19" s="326"/>
      <c r="B19" s="330"/>
      <c r="C19" s="330"/>
      <c r="D19" s="327" t="s">
        <v>288</v>
      </c>
      <c r="E19" s="483" t="s">
        <v>526</v>
      </c>
      <c r="F19" s="483"/>
      <c r="G19" s="483"/>
      <c r="H19" s="477"/>
      <c r="I19" s="331" t="s">
        <v>272</v>
      </c>
    </row>
    <row r="20" spans="1:9" ht="13.5" customHeight="1">
      <c r="A20" s="326"/>
      <c r="B20" s="326"/>
      <c r="C20" s="332"/>
      <c r="D20" s="327" t="s">
        <v>273</v>
      </c>
      <c r="E20" s="483" t="s">
        <v>274</v>
      </c>
      <c r="F20" s="483"/>
      <c r="G20" s="483"/>
      <c r="H20" s="477"/>
      <c r="I20" s="331" t="s">
        <v>275</v>
      </c>
    </row>
    <row r="21" spans="1:9" ht="13.5" customHeight="1">
      <c r="A21" s="326"/>
      <c r="B21" s="332"/>
      <c r="C21" s="332"/>
      <c r="D21" s="327" t="s">
        <v>276</v>
      </c>
      <c r="E21" s="474" t="s">
        <v>277</v>
      </c>
      <c r="F21" s="474"/>
      <c r="G21" s="474"/>
      <c r="H21" s="332"/>
      <c r="I21" s="329" t="s">
        <v>278</v>
      </c>
    </row>
    <row r="22" spans="1:9" ht="13.5" customHeight="1">
      <c r="A22" s="326"/>
      <c r="B22" s="330"/>
      <c r="C22" s="330"/>
      <c r="D22" s="327" t="s">
        <v>279</v>
      </c>
      <c r="E22" s="477" t="s">
        <v>280</v>
      </c>
      <c r="F22" s="477"/>
      <c r="G22" s="477"/>
      <c r="H22" s="326"/>
      <c r="I22" s="329" t="s">
        <v>278</v>
      </c>
    </row>
    <row r="23" spans="1:9" ht="13.5" customHeight="1">
      <c r="A23" s="326"/>
      <c r="B23" s="332"/>
      <c r="C23" s="332"/>
      <c r="D23" s="327"/>
      <c r="E23" s="478" t="s">
        <v>281</v>
      </c>
      <c r="F23" s="478"/>
      <c r="G23" s="478"/>
      <c r="H23" s="478"/>
      <c r="I23" s="478"/>
    </row>
    <row r="24" spans="1:9" ht="13.5" customHeight="1">
      <c r="A24" s="326"/>
      <c r="B24" s="332"/>
      <c r="C24" s="332"/>
      <c r="D24" s="327"/>
      <c r="E24" s="478" t="s">
        <v>282</v>
      </c>
      <c r="F24" s="478"/>
      <c r="G24" s="478"/>
      <c r="H24" s="478"/>
      <c r="I24" s="478"/>
    </row>
    <row r="25" spans="1:9" ht="13.5" customHeight="1">
      <c r="A25" s="326"/>
      <c r="B25" s="332"/>
      <c r="C25" s="332"/>
      <c r="D25" s="327"/>
      <c r="E25" s="478" t="s">
        <v>283</v>
      </c>
      <c r="F25" s="478"/>
      <c r="G25" s="478"/>
      <c r="H25" s="478"/>
      <c r="I25" s="478"/>
    </row>
    <row r="26" spans="1:9" ht="13.5" customHeight="1">
      <c r="A26" s="326"/>
      <c r="B26" s="332"/>
      <c r="C26" s="332"/>
      <c r="D26" s="327"/>
      <c r="E26" s="479" t="s">
        <v>284</v>
      </c>
      <c r="F26" s="479"/>
      <c r="G26" s="479"/>
      <c r="H26" s="479"/>
      <c r="I26" s="479"/>
    </row>
    <row r="27" spans="1:9" ht="12.75">
      <c r="A27" s="326"/>
      <c r="B27" s="332"/>
      <c r="C27" s="332"/>
      <c r="D27" s="474"/>
      <c r="E27" s="474"/>
      <c r="F27" s="474"/>
      <c r="G27" s="474"/>
      <c r="H27" s="474"/>
      <c r="I27" s="474"/>
    </row>
    <row r="28" spans="1:9" ht="13.5" customHeight="1">
      <c r="A28" s="326"/>
      <c r="B28" s="475" t="s">
        <v>285</v>
      </c>
      <c r="C28" s="475"/>
      <c r="D28" s="327" t="s">
        <v>266</v>
      </c>
      <c r="E28" s="474" t="s">
        <v>286</v>
      </c>
      <c r="F28" s="474"/>
      <c r="G28" s="474"/>
      <c r="H28" s="474"/>
      <c r="I28" s="474"/>
    </row>
    <row r="29" spans="1:9" ht="13.5" customHeight="1">
      <c r="A29" s="326"/>
      <c r="B29" s="332"/>
      <c r="C29" s="332"/>
      <c r="D29" s="327" t="s">
        <v>269</v>
      </c>
      <c r="E29" s="474" t="s">
        <v>287</v>
      </c>
      <c r="F29" s="474"/>
      <c r="G29" s="474"/>
      <c r="H29" s="474"/>
      <c r="I29" s="474"/>
    </row>
    <row r="30" spans="1:9" ht="13.5" customHeight="1">
      <c r="A30" s="326"/>
      <c r="B30" s="332"/>
      <c r="C30" s="332"/>
      <c r="D30" s="327" t="s">
        <v>288</v>
      </c>
      <c r="E30" s="474" t="s">
        <v>289</v>
      </c>
      <c r="F30" s="474"/>
      <c r="G30" s="474"/>
      <c r="H30" s="474"/>
      <c r="I30" s="474"/>
    </row>
    <row r="31" spans="1:9" ht="13.5" customHeight="1">
      <c r="A31" s="326"/>
      <c r="B31" s="332"/>
      <c r="C31" s="332"/>
      <c r="D31" s="327" t="s">
        <v>273</v>
      </c>
      <c r="E31" s="474" t="s">
        <v>290</v>
      </c>
      <c r="F31" s="474"/>
      <c r="G31" s="474"/>
      <c r="H31" s="474"/>
      <c r="I31" s="474"/>
    </row>
    <row r="32" spans="1:9" ht="40.5" customHeight="1">
      <c r="A32" s="326"/>
      <c r="B32" s="332"/>
      <c r="C32" s="332"/>
      <c r="D32" s="327" t="s">
        <v>276</v>
      </c>
      <c r="E32" s="476" t="s">
        <v>387</v>
      </c>
      <c r="F32" s="476"/>
      <c r="G32" s="476"/>
      <c r="H32" s="476"/>
      <c r="I32" s="476"/>
    </row>
    <row r="33" spans="1:9" ht="12.75">
      <c r="A33" s="320"/>
      <c r="B33" s="462"/>
      <c r="C33" s="462"/>
      <c r="D33" s="462"/>
      <c r="E33" s="462"/>
      <c r="F33" s="462"/>
      <c r="G33" s="462"/>
      <c r="H33" s="462"/>
      <c r="I33" s="462"/>
    </row>
    <row r="34" spans="1:9" ht="14.25" customHeight="1">
      <c r="A34" s="320"/>
      <c r="B34" s="334">
        <v>2</v>
      </c>
      <c r="C34" s="464" t="s">
        <v>291</v>
      </c>
      <c r="D34" s="464"/>
      <c r="E34" s="464"/>
      <c r="F34" s="464"/>
      <c r="G34" s="464"/>
      <c r="H34" s="464"/>
      <c r="I34" s="464"/>
    </row>
    <row r="35" spans="1:9" ht="15" customHeight="1">
      <c r="A35" s="320"/>
      <c r="B35" s="334"/>
      <c r="C35" s="473" t="s">
        <v>292</v>
      </c>
      <c r="D35" s="473"/>
      <c r="E35" s="473"/>
      <c r="F35" s="473"/>
      <c r="G35" s="473"/>
      <c r="H35" s="473"/>
      <c r="I35" s="473"/>
    </row>
    <row r="36" spans="1:9" ht="40.5" customHeight="1">
      <c r="A36" s="320"/>
      <c r="B36" s="334"/>
      <c r="C36" s="473" t="s">
        <v>532</v>
      </c>
      <c r="D36" s="473"/>
      <c r="E36" s="473"/>
      <c r="F36" s="473"/>
      <c r="G36" s="473"/>
      <c r="H36" s="473"/>
      <c r="I36" s="473"/>
    </row>
    <row r="37" spans="1:9" ht="29.25" customHeight="1">
      <c r="A37" s="320"/>
      <c r="B37" s="334"/>
      <c r="C37" s="473" t="s">
        <v>533</v>
      </c>
      <c r="D37" s="473"/>
      <c r="E37" s="473"/>
      <c r="F37" s="473"/>
      <c r="G37" s="473"/>
      <c r="H37" s="473"/>
      <c r="I37" s="473"/>
    </row>
    <row r="38" spans="1:9" ht="15" customHeight="1">
      <c r="A38" s="320"/>
      <c r="B38" s="334"/>
      <c r="C38" s="473" t="s">
        <v>226</v>
      </c>
      <c r="D38" s="473"/>
      <c r="E38" s="473"/>
      <c r="F38" s="473"/>
      <c r="G38" s="473"/>
      <c r="H38" s="473"/>
      <c r="I38" s="473"/>
    </row>
    <row r="39" spans="1:9" ht="12.75">
      <c r="A39" s="320"/>
      <c r="B39" s="334"/>
      <c r="C39" s="322"/>
      <c r="D39" s="322"/>
      <c r="E39" s="322"/>
      <c r="F39" s="322"/>
      <c r="G39" s="322"/>
      <c r="H39" s="322"/>
      <c r="I39" s="322"/>
    </row>
    <row r="40" spans="1:9" ht="14.25" customHeight="1">
      <c r="A40" s="320"/>
      <c r="B40" s="334">
        <v>3</v>
      </c>
      <c r="C40" s="322" t="s">
        <v>293</v>
      </c>
      <c r="D40" s="322"/>
      <c r="E40" s="322"/>
      <c r="F40" s="322"/>
      <c r="G40" s="322"/>
      <c r="H40" s="322"/>
      <c r="I40" s="322"/>
    </row>
    <row r="41" spans="1:9" ht="27" customHeight="1">
      <c r="A41" s="320"/>
      <c r="B41" s="334"/>
      <c r="C41" s="466" t="s">
        <v>534</v>
      </c>
      <c r="D41" s="466"/>
      <c r="E41" s="466"/>
      <c r="F41" s="466"/>
      <c r="G41" s="466"/>
      <c r="H41" s="466"/>
      <c r="I41" s="466"/>
    </row>
    <row r="42" spans="1:9" ht="12.75">
      <c r="A42" s="320"/>
      <c r="B42" s="334"/>
      <c r="C42" s="322"/>
      <c r="D42" s="322"/>
      <c r="E42" s="322"/>
      <c r="F42" s="322"/>
      <c r="G42" s="322"/>
      <c r="H42" s="322"/>
      <c r="I42" s="322"/>
    </row>
    <row r="43" spans="1:9" ht="14.25" customHeight="1">
      <c r="A43" s="320"/>
      <c r="B43" s="335">
        <v>4</v>
      </c>
      <c r="C43" s="320" t="s">
        <v>294</v>
      </c>
      <c r="D43" s="320"/>
      <c r="E43" s="320"/>
      <c r="F43" s="320"/>
      <c r="G43" s="320"/>
      <c r="H43" s="320"/>
      <c r="I43" s="320"/>
    </row>
    <row r="44" spans="1:9" ht="14.25" customHeight="1">
      <c r="A44" s="320"/>
      <c r="B44" s="320"/>
      <c r="C44" s="320" t="s">
        <v>295</v>
      </c>
      <c r="D44" s="320"/>
      <c r="E44" s="320"/>
      <c r="F44" s="320"/>
      <c r="G44" s="320"/>
      <c r="H44" s="320"/>
      <c r="I44" s="320"/>
    </row>
    <row r="45" spans="1:9" ht="12.75">
      <c r="A45" s="320"/>
      <c r="B45" s="320"/>
      <c r="C45" s="320"/>
      <c r="D45" s="320"/>
      <c r="E45" s="320"/>
      <c r="F45" s="320"/>
      <c r="G45" s="320"/>
      <c r="H45" s="320"/>
      <c r="I45" s="320"/>
    </row>
    <row r="46" spans="1:9" ht="12.75">
      <c r="A46" s="320"/>
      <c r="B46" s="320"/>
      <c r="C46" s="365"/>
      <c r="D46" s="366"/>
      <c r="E46" s="366"/>
      <c r="F46" s="366"/>
      <c r="G46" s="366"/>
      <c r="H46" s="366"/>
      <c r="I46" s="367"/>
    </row>
    <row r="47" spans="1:9" ht="12.75">
      <c r="A47" s="336"/>
      <c r="B47" s="336"/>
      <c r="C47" s="467" t="s">
        <v>468</v>
      </c>
      <c r="D47" s="468"/>
      <c r="E47" s="468"/>
      <c r="F47" s="468"/>
      <c r="G47" s="468"/>
      <c r="H47" s="468"/>
      <c r="I47" s="469"/>
    </row>
    <row r="48" spans="1:9" ht="12.75">
      <c r="A48" s="320"/>
      <c r="B48" s="320"/>
      <c r="C48" s="467" t="s">
        <v>469</v>
      </c>
      <c r="D48" s="468"/>
      <c r="E48" s="468"/>
      <c r="F48" s="468"/>
      <c r="G48" s="468"/>
      <c r="H48" s="468"/>
      <c r="I48" s="469"/>
    </row>
    <row r="49" spans="1:9" ht="12.75">
      <c r="A49" s="320"/>
      <c r="B49" s="320"/>
      <c r="C49" s="467" t="s">
        <v>470</v>
      </c>
      <c r="D49" s="468"/>
      <c r="E49" s="468"/>
      <c r="F49" s="468"/>
      <c r="G49" s="468"/>
      <c r="H49" s="468"/>
      <c r="I49" s="337"/>
    </row>
    <row r="50" spans="1:9" ht="12.75">
      <c r="A50" s="320"/>
      <c r="B50" s="320"/>
      <c r="C50" s="470" t="s">
        <v>471</v>
      </c>
      <c r="D50" s="471"/>
      <c r="E50" s="471"/>
      <c r="F50" s="471"/>
      <c r="G50" s="471"/>
      <c r="H50" s="471"/>
      <c r="I50" s="472"/>
    </row>
    <row r="51" spans="1:9" ht="12.75">
      <c r="A51" s="326"/>
      <c r="B51" s="326"/>
      <c r="C51" s="470" t="s">
        <v>472</v>
      </c>
      <c r="D51" s="471"/>
      <c r="E51" s="471"/>
      <c r="F51" s="471"/>
      <c r="G51" s="471"/>
      <c r="H51" s="471"/>
      <c r="I51" s="472"/>
    </row>
    <row r="52" spans="1:9" ht="12.75">
      <c r="A52" s="320"/>
      <c r="B52" s="320"/>
      <c r="C52" s="368"/>
      <c r="D52" s="369"/>
      <c r="E52" s="369"/>
      <c r="F52" s="369"/>
      <c r="G52" s="369"/>
      <c r="H52" s="369"/>
      <c r="I52" s="370"/>
    </row>
  </sheetData>
  <sheetProtection/>
  <mergeCells count="40">
    <mergeCell ref="B9:I9"/>
    <mergeCell ref="B11:I11"/>
    <mergeCell ref="C13:I13"/>
    <mergeCell ref="B2:E2"/>
    <mergeCell ref="B3:E3"/>
    <mergeCell ref="H4:I4"/>
    <mergeCell ref="H5:I5"/>
    <mergeCell ref="H6:I6"/>
    <mergeCell ref="B8:I8"/>
    <mergeCell ref="C15:I15"/>
    <mergeCell ref="B17:C17"/>
    <mergeCell ref="E17:H17"/>
    <mergeCell ref="E18:H18"/>
    <mergeCell ref="E19:H19"/>
    <mergeCell ref="E20:H20"/>
    <mergeCell ref="E21:G21"/>
    <mergeCell ref="E22:G22"/>
    <mergeCell ref="E23:I23"/>
    <mergeCell ref="E24:I24"/>
    <mergeCell ref="E25:I25"/>
    <mergeCell ref="E26:I26"/>
    <mergeCell ref="D27:I27"/>
    <mergeCell ref="B28:C28"/>
    <mergeCell ref="E28:I28"/>
    <mergeCell ref="C47:I47"/>
    <mergeCell ref="E29:I29"/>
    <mergeCell ref="E30:I30"/>
    <mergeCell ref="E31:I31"/>
    <mergeCell ref="E32:I32"/>
    <mergeCell ref="B33:I33"/>
    <mergeCell ref="C34:I34"/>
    <mergeCell ref="C48:I48"/>
    <mergeCell ref="C49:H49"/>
    <mergeCell ref="C51:I51"/>
    <mergeCell ref="C35:I35"/>
    <mergeCell ref="C36:I36"/>
    <mergeCell ref="C37:I37"/>
    <mergeCell ref="C38:I38"/>
    <mergeCell ref="C41:I41"/>
    <mergeCell ref="C50:I50"/>
  </mergeCells>
  <printOptions horizontalCentered="1"/>
  <pageMargins left="0.7086614173228347" right="0.7086614173228347" top="0.7480314960629921" bottom="0.7480314960629921" header="0.31496062992125984" footer="0.3937007874015748"/>
  <pageSetup firstPageNumber="64" useFirstPageNumber="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W63"/>
  <sheetViews>
    <sheetView tabSelected="1" zoomScalePageLayoutView="0" workbookViewId="0" topLeftCell="B1">
      <pane ySplit="2" topLeftCell="A41" activePane="bottomLeft" state="frozen"/>
      <selection pane="topLeft" activeCell="A1" sqref="A1"/>
      <selection pane="bottomLeft" activeCell="B42" sqref="B42"/>
    </sheetView>
  </sheetViews>
  <sheetFormatPr defaultColWidth="9.00390625" defaultRowHeight="13.5"/>
  <cols>
    <col min="1" max="1" width="0.6171875" style="0" customWidth="1"/>
    <col min="2" max="2" width="20.625" style="0" customWidth="1"/>
    <col min="3" max="3" width="7.50390625" style="0" customWidth="1"/>
    <col min="4" max="4" width="5.00390625" style="0" customWidth="1"/>
    <col min="5" max="7" width="12.50390625" style="0" customWidth="1"/>
    <col min="8" max="8" width="4.375" style="0" customWidth="1"/>
    <col min="9" max="12" width="6.25390625" style="0" customWidth="1"/>
    <col min="13" max="13" width="6.375" style="0" customWidth="1"/>
    <col min="14" max="14" width="3.75390625" style="0" customWidth="1"/>
    <col min="15" max="15" width="6.875" style="0" customWidth="1"/>
    <col min="16" max="16" width="17.25390625" style="0" customWidth="1"/>
    <col min="17" max="25" width="2.50390625" style="0" customWidth="1"/>
    <col min="26" max="35" width="11.375" style="0" customWidth="1"/>
    <col min="36" max="44" width="5.25390625" style="0" customWidth="1"/>
  </cols>
  <sheetData>
    <row r="1" spans="2:49" ht="81.75" customHeight="1">
      <c r="B1" s="505" t="s">
        <v>514</v>
      </c>
      <c r="C1" s="506"/>
      <c r="D1" s="506"/>
      <c r="E1" s="506"/>
      <c r="F1" s="506"/>
      <c r="G1" s="506"/>
      <c r="H1" s="506"/>
      <c r="I1" s="506"/>
      <c r="J1" s="506"/>
      <c r="K1" s="506"/>
      <c r="L1" s="506"/>
      <c r="M1" s="506"/>
      <c r="N1" s="513" t="s">
        <v>462</v>
      </c>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441"/>
    </row>
    <row r="2" spans="2:49" ht="13.5" customHeight="1" thickBot="1">
      <c r="B2" s="528" t="s">
        <v>224</v>
      </c>
      <c r="C2" s="528"/>
      <c r="D2" s="528"/>
      <c r="E2" s="528"/>
      <c r="F2" s="528"/>
      <c r="G2" s="528"/>
      <c r="H2" s="528"/>
      <c r="I2" s="528"/>
      <c r="J2" s="528"/>
      <c r="K2" s="528"/>
      <c r="L2" s="528"/>
      <c r="M2" s="528"/>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441"/>
    </row>
    <row r="3" spans="2:45" ht="27" customHeight="1">
      <c r="B3" s="30" t="s">
        <v>29</v>
      </c>
      <c r="C3" s="592"/>
      <c r="D3" s="593"/>
      <c r="F3" t="s">
        <v>473</v>
      </c>
      <c r="G3" s="29"/>
      <c r="N3" s="516" t="s">
        <v>237</v>
      </c>
      <c r="O3" s="517"/>
      <c r="P3" s="518"/>
      <c r="AK3" s="182" t="e">
        <f>VLOOKUP($C$3,$AJ$4:$AR$12,2,FALSE)</f>
        <v>#N/A</v>
      </c>
      <c r="AL3" s="182" t="e">
        <f>VLOOKUP($C$3,$AJ$4:$AR$12,3,FALSE)</f>
        <v>#N/A</v>
      </c>
      <c r="AM3" s="182" t="e">
        <f>VLOOKUP($C$3,$AJ$4:$AR$12,4,FALSE)</f>
        <v>#N/A</v>
      </c>
      <c r="AN3" s="182" t="e">
        <f>VLOOKUP($C$3,$AJ$4:$AR$12,5,FALSE)</f>
        <v>#N/A</v>
      </c>
      <c r="AO3" s="182" t="e">
        <f>VLOOKUP($C$3,$AJ$4:$AR$12,6,FALSE)</f>
        <v>#N/A</v>
      </c>
      <c r="AP3" s="182" t="e">
        <f>VLOOKUP($C$3,$AJ$4:$AR$12,7,FALSE)</f>
        <v>#N/A</v>
      </c>
      <c r="AQ3" s="182" t="e">
        <f>VLOOKUP($C$3,$AJ$4:$AR$12,8,FALSE)</f>
        <v>#N/A</v>
      </c>
      <c r="AR3" s="182" t="e">
        <f>VLOOKUP($C$3,$AJ$4:$AR$12,9,FALSE)</f>
        <v>#N/A</v>
      </c>
      <c r="AS3" s="527" t="s">
        <v>246</v>
      </c>
    </row>
    <row r="4" spans="2:45" ht="27" customHeight="1">
      <c r="B4" s="30" t="s">
        <v>234</v>
      </c>
      <c r="C4" s="592"/>
      <c r="D4" s="593"/>
      <c r="E4" s="285" t="s">
        <v>221</v>
      </c>
      <c r="F4" s="314"/>
      <c r="G4" s="315" t="s">
        <v>248</v>
      </c>
      <c r="N4" s="519"/>
      <c r="O4" s="520"/>
      <c r="P4" s="521"/>
      <c r="AJ4" s="181" t="s">
        <v>65</v>
      </c>
      <c r="AK4" s="181" t="s">
        <v>139</v>
      </c>
      <c r="AL4" s="181" t="s">
        <v>182</v>
      </c>
      <c r="AM4" s="181" t="s">
        <v>182</v>
      </c>
      <c r="AN4" s="181" t="s">
        <v>182</v>
      </c>
      <c r="AO4" s="181" t="s">
        <v>182</v>
      </c>
      <c r="AP4" s="181" t="s">
        <v>182</v>
      </c>
      <c r="AQ4" s="181" t="s">
        <v>182</v>
      </c>
      <c r="AR4" s="181" t="s">
        <v>182</v>
      </c>
      <c r="AS4" s="527"/>
    </row>
    <row r="5" spans="2:45" ht="27" customHeight="1">
      <c r="B5" s="30" t="s">
        <v>12</v>
      </c>
      <c r="C5" s="594"/>
      <c r="D5" s="595"/>
      <c r="E5" s="409" t="s">
        <v>390</v>
      </c>
      <c r="F5" s="318"/>
      <c r="G5" s="316"/>
      <c r="H5" s="316"/>
      <c r="I5" s="316"/>
      <c r="J5" s="316"/>
      <c r="K5" s="316"/>
      <c r="L5" s="316"/>
      <c r="M5" s="316"/>
      <c r="N5" s="519"/>
      <c r="O5" s="520"/>
      <c r="P5" s="521"/>
      <c r="Z5" t="s">
        <v>59</v>
      </c>
      <c r="AA5" t="s">
        <v>60</v>
      </c>
      <c r="AB5" t="s">
        <v>61</v>
      </c>
      <c r="AC5" t="s">
        <v>62</v>
      </c>
      <c r="AD5" t="s">
        <v>63</v>
      </c>
      <c r="AJ5" s="181" t="s">
        <v>66</v>
      </c>
      <c r="AK5" s="181" t="s">
        <v>141</v>
      </c>
      <c r="AL5" s="181" t="s">
        <v>142</v>
      </c>
      <c r="AM5" s="181" t="s">
        <v>143</v>
      </c>
      <c r="AN5" s="181" t="s">
        <v>144</v>
      </c>
      <c r="AO5" s="181" t="s">
        <v>146</v>
      </c>
      <c r="AP5" s="181" t="s">
        <v>145</v>
      </c>
      <c r="AQ5" s="181" t="s">
        <v>182</v>
      </c>
      <c r="AR5" s="181" t="s">
        <v>182</v>
      </c>
      <c r="AS5" s="527"/>
    </row>
    <row r="6" spans="2:45" ht="27" customHeight="1" thickBot="1">
      <c r="B6" s="31" t="s">
        <v>2</v>
      </c>
      <c r="C6" s="592"/>
      <c r="D6" s="593"/>
      <c r="E6" s="152"/>
      <c r="F6" s="317"/>
      <c r="G6" s="317"/>
      <c r="H6" s="507" t="s">
        <v>94</v>
      </c>
      <c r="I6" s="507"/>
      <c r="J6" s="507"/>
      <c r="K6" s="507"/>
      <c r="L6" s="507"/>
      <c r="M6" s="507"/>
      <c r="N6" s="522"/>
      <c r="O6" s="523"/>
      <c r="P6" s="524"/>
      <c r="Z6" t="s">
        <v>34</v>
      </c>
      <c r="AA6" t="s">
        <v>64</v>
      </c>
      <c r="AJ6" s="181" t="s">
        <v>67</v>
      </c>
      <c r="AK6" s="181" t="s">
        <v>147</v>
      </c>
      <c r="AL6" s="181" t="s">
        <v>148</v>
      </c>
      <c r="AM6" s="181" t="s">
        <v>149</v>
      </c>
      <c r="AN6" s="181" t="s">
        <v>150</v>
      </c>
      <c r="AO6" s="181" t="s">
        <v>151</v>
      </c>
      <c r="AP6" s="181" t="s">
        <v>152</v>
      </c>
      <c r="AQ6" s="181" t="s">
        <v>153</v>
      </c>
      <c r="AR6" s="181" t="s">
        <v>180</v>
      </c>
      <c r="AS6" s="527"/>
    </row>
    <row r="7" spans="2:45" ht="13.5" customHeight="1">
      <c r="B7" s="31"/>
      <c r="C7" s="454"/>
      <c r="D7" s="455"/>
      <c r="E7" s="317"/>
      <c r="F7" s="317"/>
      <c r="G7" s="317"/>
      <c r="H7" s="488" t="s">
        <v>554</v>
      </c>
      <c r="I7" s="489"/>
      <c r="J7" s="490" t="s">
        <v>30</v>
      </c>
      <c r="K7" s="491"/>
      <c r="L7" s="491"/>
      <c r="M7" s="492"/>
      <c r="N7" s="611" t="s">
        <v>247</v>
      </c>
      <c r="O7" s="612"/>
      <c r="P7" s="612"/>
      <c r="AJ7" s="181" t="s">
        <v>559</v>
      </c>
      <c r="AK7" s="181" t="s">
        <v>560</v>
      </c>
      <c r="AL7" s="181" t="s">
        <v>561</v>
      </c>
      <c r="AM7" s="181" t="s">
        <v>562</v>
      </c>
      <c r="AN7" s="181" t="s">
        <v>563</v>
      </c>
      <c r="AO7" s="181" t="s">
        <v>564</v>
      </c>
      <c r="AP7" s="181"/>
      <c r="AQ7" s="181"/>
      <c r="AR7" s="181"/>
      <c r="AS7" s="453"/>
    </row>
    <row r="8" spans="2:44" ht="18" customHeight="1">
      <c r="B8" s="34" t="s">
        <v>75</v>
      </c>
      <c r="C8" s="596"/>
      <c r="D8" s="597"/>
      <c r="E8" s="458"/>
      <c r="F8" s="456" t="s">
        <v>553</v>
      </c>
      <c r="G8" s="110"/>
      <c r="H8" s="493" t="s">
        <v>556</v>
      </c>
      <c r="I8" s="494"/>
      <c r="J8" s="495" t="s">
        <v>558</v>
      </c>
      <c r="K8" s="496"/>
      <c r="L8" s="497" t="s">
        <v>553</v>
      </c>
      <c r="M8" s="498"/>
      <c r="Z8" t="s">
        <v>74</v>
      </c>
      <c r="AJ8" s="181" t="s">
        <v>68</v>
      </c>
      <c r="AK8" s="181" t="s">
        <v>154</v>
      </c>
      <c r="AL8" s="181" t="s">
        <v>156</v>
      </c>
      <c r="AM8" s="181" t="s">
        <v>155</v>
      </c>
      <c r="AN8" s="181" t="s">
        <v>173</v>
      </c>
      <c r="AO8" s="181" t="s">
        <v>182</v>
      </c>
      <c r="AP8" s="181" t="s">
        <v>182</v>
      </c>
      <c r="AQ8" s="181" t="s">
        <v>182</v>
      </c>
      <c r="AR8" s="181" t="s">
        <v>182</v>
      </c>
    </row>
    <row r="9" spans="2:44" ht="27" customHeight="1">
      <c r="B9" s="33" t="s">
        <v>30</v>
      </c>
      <c r="C9" s="486"/>
      <c r="D9" s="487"/>
      <c r="E9" s="459"/>
      <c r="F9" s="457" t="s">
        <v>93</v>
      </c>
      <c r="H9" s="499" t="s">
        <v>555</v>
      </c>
      <c r="I9" s="500"/>
      <c r="J9" s="501" t="s">
        <v>557</v>
      </c>
      <c r="K9" s="502"/>
      <c r="L9" s="503" t="s">
        <v>93</v>
      </c>
      <c r="M9" s="504"/>
      <c r="AJ9" s="181" t="s">
        <v>69</v>
      </c>
      <c r="AK9" s="181" t="s">
        <v>174</v>
      </c>
      <c r="AL9" s="181" t="s">
        <v>179</v>
      </c>
      <c r="AM9" s="181" t="s">
        <v>178</v>
      </c>
      <c r="AN9" s="181" t="s">
        <v>177</v>
      </c>
      <c r="AO9" s="181" t="s">
        <v>176</v>
      </c>
      <c r="AP9" s="181" t="s">
        <v>175</v>
      </c>
      <c r="AQ9" s="181" t="s">
        <v>182</v>
      </c>
      <c r="AR9" s="181" t="s">
        <v>182</v>
      </c>
    </row>
    <row r="10" spans="2:44" ht="15" customHeight="1">
      <c r="B10" s="548" t="s">
        <v>49</v>
      </c>
      <c r="C10" s="566" t="s">
        <v>48</v>
      </c>
      <c r="D10" s="588"/>
      <c r="E10" s="35" t="s">
        <v>50</v>
      </c>
      <c r="F10" s="568" t="s">
        <v>181</v>
      </c>
      <c r="G10" s="557"/>
      <c r="AJ10" s="181" t="s">
        <v>70</v>
      </c>
      <c r="AK10" s="181" t="s">
        <v>168</v>
      </c>
      <c r="AL10" s="181" t="s">
        <v>172</v>
      </c>
      <c r="AM10" s="181" t="s">
        <v>171</v>
      </c>
      <c r="AN10" s="181" t="s">
        <v>170</v>
      </c>
      <c r="AO10" s="181" t="s">
        <v>169</v>
      </c>
      <c r="AP10" s="181" t="s">
        <v>182</v>
      </c>
      <c r="AQ10" s="181" t="s">
        <v>182</v>
      </c>
      <c r="AR10" s="181" t="s">
        <v>182</v>
      </c>
    </row>
    <row r="11" spans="2:44" ht="27" customHeight="1">
      <c r="B11" s="549"/>
      <c r="C11" s="531"/>
      <c r="D11" s="589"/>
      <c r="E11" s="234"/>
      <c r="F11" s="590"/>
      <c r="G11" s="591"/>
      <c r="AJ11" s="181" t="s">
        <v>33</v>
      </c>
      <c r="AK11" s="181" t="s">
        <v>164</v>
      </c>
      <c r="AL11" s="181" t="s">
        <v>167</v>
      </c>
      <c r="AM11" s="181" t="s">
        <v>166</v>
      </c>
      <c r="AN11" s="181" t="s">
        <v>165</v>
      </c>
      <c r="AO11" s="181" t="s">
        <v>182</v>
      </c>
      <c r="AP11" s="181" t="s">
        <v>182</v>
      </c>
      <c r="AQ11" s="181" t="s">
        <v>182</v>
      </c>
      <c r="AR11" s="181" t="s">
        <v>182</v>
      </c>
    </row>
    <row r="12" spans="2:44" ht="15" customHeight="1">
      <c r="B12" s="37"/>
      <c r="C12" s="566" t="s">
        <v>52</v>
      </c>
      <c r="D12" s="588"/>
      <c r="E12" s="78" t="s">
        <v>53</v>
      </c>
      <c r="F12" s="79" t="s">
        <v>5</v>
      </c>
      <c r="G12" s="76"/>
      <c r="AJ12" s="181" t="s">
        <v>71</v>
      </c>
      <c r="AK12" s="181" t="s">
        <v>163</v>
      </c>
      <c r="AL12" s="181" t="s">
        <v>162</v>
      </c>
      <c r="AM12" s="181" t="s">
        <v>161</v>
      </c>
      <c r="AN12" s="181" t="s">
        <v>160</v>
      </c>
      <c r="AO12" s="181" t="s">
        <v>159</v>
      </c>
      <c r="AP12" s="181" t="s">
        <v>158</v>
      </c>
      <c r="AQ12" s="181" t="s">
        <v>157</v>
      </c>
      <c r="AR12" s="181" t="s">
        <v>140</v>
      </c>
    </row>
    <row r="13" spans="2:13" ht="27" customHeight="1">
      <c r="B13" s="30" t="s">
        <v>54</v>
      </c>
      <c r="C13" s="531"/>
      <c r="D13" s="589"/>
      <c r="E13" s="235"/>
      <c r="F13" s="236"/>
      <c r="G13" s="585" t="s">
        <v>72</v>
      </c>
      <c r="H13" s="94"/>
      <c r="I13" s="94"/>
      <c r="J13" s="94"/>
      <c r="K13" s="94"/>
      <c r="L13" s="77"/>
      <c r="M13" s="77"/>
    </row>
    <row r="14" spans="2:13" ht="27" customHeight="1">
      <c r="B14" s="30" t="s">
        <v>55</v>
      </c>
      <c r="C14" s="531"/>
      <c r="D14" s="589"/>
      <c r="E14" s="235"/>
      <c r="F14" s="236"/>
      <c r="G14" s="586"/>
      <c r="H14" s="94"/>
      <c r="I14" s="94"/>
      <c r="J14" s="94"/>
      <c r="K14" s="94"/>
      <c r="L14" s="77"/>
      <c r="M14" s="77"/>
    </row>
    <row r="15" spans="2:13" ht="13.5" customHeight="1">
      <c r="B15" s="544" t="s">
        <v>404</v>
      </c>
      <c r="C15" s="598" t="s">
        <v>35</v>
      </c>
      <c r="D15" s="599"/>
      <c r="E15" s="430" t="s">
        <v>36</v>
      </c>
      <c r="F15" s="63" t="s">
        <v>77</v>
      </c>
      <c r="G15" s="226" t="s">
        <v>78</v>
      </c>
      <c r="H15" s="77"/>
      <c r="I15" s="77"/>
      <c r="J15" s="77"/>
      <c r="K15" s="77"/>
      <c r="L15" s="77"/>
      <c r="M15" s="77"/>
    </row>
    <row r="16" spans="2:13" ht="27" customHeight="1">
      <c r="B16" s="545"/>
      <c r="C16" s="531"/>
      <c r="D16" s="600"/>
      <c r="E16" s="431"/>
      <c r="F16" s="371"/>
      <c r="G16" s="372"/>
      <c r="H16" s="77"/>
      <c r="I16" s="77"/>
      <c r="J16" s="77"/>
      <c r="K16" s="77"/>
      <c r="L16" s="77"/>
      <c r="M16" s="77"/>
    </row>
    <row r="17" spans="2:13" ht="13.5" customHeight="1">
      <c r="B17" s="548" t="s">
        <v>56</v>
      </c>
      <c r="C17" s="566" t="s">
        <v>48</v>
      </c>
      <c r="D17" s="588"/>
      <c r="E17" s="35" t="s">
        <v>50</v>
      </c>
      <c r="F17" s="568" t="s">
        <v>51</v>
      </c>
      <c r="G17" s="557"/>
      <c r="H17" s="77"/>
      <c r="I17" s="77"/>
      <c r="J17" s="77"/>
      <c r="K17" s="77"/>
      <c r="L17" s="77"/>
      <c r="M17" s="77"/>
    </row>
    <row r="18" spans="2:13" ht="27" customHeight="1">
      <c r="B18" s="549"/>
      <c r="C18" s="531"/>
      <c r="D18" s="589"/>
      <c r="E18" s="239"/>
      <c r="F18" s="540"/>
      <c r="G18" s="541"/>
      <c r="H18" s="77"/>
      <c r="I18" s="232"/>
      <c r="J18" s="77"/>
      <c r="K18" s="77"/>
      <c r="L18" s="77"/>
      <c r="M18" s="77"/>
    </row>
    <row r="19" spans="2:15" ht="15" customHeight="1">
      <c r="B19" s="37"/>
      <c r="C19" s="566" t="s">
        <v>52</v>
      </c>
      <c r="D19" s="588"/>
      <c r="E19" s="78" t="s">
        <v>53</v>
      </c>
      <c r="F19" s="79" t="s">
        <v>5</v>
      </c>
      <c r="G19" s="76"/>
      <c r="I19" s="529" t="s">
        <v>124</v>
      </c>
      <c r="J19" s="529"/>
      <c r="K19" s="529"/>
      <c r="L19" s="529"/>
      <c r="M19" s="529"/>
      <c r="N19" s="223"/>
      <c r="O19" s="223"/>
    </row>
    <row r="20" spans="2:15" ht="27" customHeight="1">
      <c r="B20" s="30" t="s">
        <v>57</v>
      </c>
      <c r="C20" s="531"/>
      <c r="D20" s="589"/>
      <c r="E20" s="235"/>
      <c r="F20" s="236"/>
      <c r="G20" s="585" t="s">
        <v>389</v>
      </c>
      <c r="H20" s="77"/>
      <c r="I20" s="529"/>
      <c r="J20" s="529"/>
      <c r="K20" s="529"/>
      <c r="L20" s="529"/>
      <c r="M20" s="529"/>
      <c r="N20" s="223"/>
      <c r="O20" s="223"/>
    </row>
    <row r="21" spans="2:13" ht="27" customHeight="1">
      <c r="B21" s="30" t="s">
        <v>58</v>
      </c>
      <c r="C21" s="531"/>
      <c r="D21" s="589"/>
      <c r="E21" s="235"/>
      <c r="F21" s="236"/>
      <c r="G21" s="585"/>
      <c r="H21" s="94"/>
      <c r="I21" s="529"/>
      <c r="J21" s="529"/>
      <c r="K21" s="529"/>
      <c r="L21" s="529"/>
      <c r="M21" s="529"/>
    </row>
    <row r="22" spans="2:16" ht="27" customHeight="1">
      <c r="B22" s="80" t="s">
        <v>388</v>
      </c>
      <c r="C22" s="531"/>
      <c r="D22" s="589"/>
      <c r="E22" s="235"/>
      <c r="F22" s="236"/>
      <c r="G22" s="586"/>
      <c r="I22" s="514" t="s">
        <v>437</v>
      </c>
      <c r="J22" s="514"/>
      <c r="K22" s="514"/>
      <c r="L22" s="514"/>
      <c r="M22" s="77"/>
      <c r="P22" s="515" t="s">
        <v>463</v>
      </c>
    </row>
    <row r="23" spans="2:16" s="29" customFormat="1" ht="15.75" customHeight="1">
      <c r="B23" s="546"/>
      <c r="C23" s="536" t="s">
        <v>38</v>
      </c>
      <c r="D23" s="536"/>
      <c r="E23" s="543"/>
      <c r="F23" s="542" t="s">
        <v>76</v>
      </c>
      <c r="G23" s="543"/>
      <c r="I23" s="514"/>
      <c r="J23" s="514"/>
      <c r="K23" s="514"/>
      <c r="L23" s="514"/>
      <c r="M23" s="380"/>
      <c r="N23" s="380"/>
      <c r="O23" s="380"/>
      <c r="P23" s="515"/>
    </row>
    <row r="24" spans="2:16" s="29" customFormat="1" ht="15.75" customHeight="1">
      <c r="B24" s="547"/>
      <c r="C24" s="583" t="s">
        <v>35</v>
      </c>
      <c r="D24" s="584"/>
      <c r="E24" s="62" t="s">
        <v>36</v>
      </c>
      <c r="F24" s="63" t="s">
        <v>77</v>
      </c>
      <c r="G24" s="64" t="s">
        <v>78</v>
      </c>
      <c r="J24" s="29" t="s">
        <v>435</v>
      </c>
      <c r="K24" s="380"/>
      <c r="L24" s="380"/>
      <c r="M24" s="413"/>
      <c r="N24" s="380"/>
      <c r="O24" s="380"/>
      <c r="P24" s="515"/>
    </row>
    <row r="25" spans="2:43" ht="27" customHeight="1">
      <c r="B25" s="30" t="s">
        <v>45</v>
      </c>
      <c r="C25" s="531"/>
      <c r="D25" s="589"/>
      <c r="E25" s="240"/>
      <c r="F25" s="68"/>
      <c r="G25" s="69"/>
      <c r="H25" s="566" t="s">
        <v>92</v>
      </c>
      <c r="I25" s="567"/>
      <c r="J25" s="442"/>
      <c r="K25" s="443" t="s">
        <v>23</v>
      </c>
      <c r="P25" s="412" t="s">
        <v>436</v>
      </c>
      <c r="Q25" s="411"/>
      <c r="R25" s="411"/>
      <c r="S25" s="411"/>
      <c r="T25" s="411"/>
      <c r="U25" s="411"/>
      <c r="V25" s="411"/>
      <c r="W25" s="411"/>
      <c r="X25" s="411"/>
      <c r="Y25" s="411"/>
      <c r="Z25" s="59" t="s">
        <v>228</v>
      </c>
      <c r="AA25" s="59" t="s">
        <v>46</v>
      </c>
      <c r="AB25" s="59" t="s">
        <v>420</v>
      </c>
      <c r="AC25" s="59" t="s">
        <v>421</v>
      </c>
      <c r="AD25" s="411"/>
      <c r="AE25" s="411"/>
      <c r="AF25" s="411"/>
      <c r="AG25" s="411"/>
      <c r="AH25" s="411"/>
      <c r="AI25" s="378"/>
      <c r="AJ25" s="411"/>
      <c r="AK25" s="411"/>
      <c r="AL25" s="411"/>
      <c r="AM25" s="411"/>
      <c r="AN25" s="411"/>
      <c r="AO25" s="411"/>
      <c r="AP25" s="411"/>
      <c r="AQ25" s="411"/>
    </row>
    <row r="26" spans="2:43" ht="27" customHeight="1">
      <c r="B26" s="33" t="s">
        <v>31</v>
      </c>
      <c r="C26" s="531"/>
      <c r="D26" s="589"/>
      <c r="E26" s="238"/>
      <c r="F26" s="237"/>
      <c r="G26" s="240"/>
      <c r="H26" s="525"/>
      <c r="I26" s="525"/>
      <c r="J26" s="572" t="s">
        <v>433</v>
      </c>
      <c r="K26" s="573"/>
      <c r="L26" s="573"/>
      <c r="M26" s="573"/>
      <c r="N26" s="573"/>
      <c r="O26" s="574"/>
      <c r="P26" s="395" t="s">
        <v>434</v>
      </c>
      <c r="Q26" s="397">
        <v>1</v>
      </c>
      <c r="R26" s="394">
        <v>2</v>
      </c>
      <c r="S26" s="393">
        <v>3</v>
      </c>
      <c r="T26" s="394">
        <v>4</v>
      </c>
      <c r="U26" s="393">
        <v>5</v>
      </c>
      <c r="V26" s="394">
        <v>6</v>
      </c>
      <c r="W26" s="396">
        <v>7</v>
      </c>
      <c r="X26" s="393">
        <v>8</v>
      </c>
      <c r="Y26" s="392">
        <v>9</v>
      </c>
      <c r="Z26" s="59">
        <v>1</v>
      </c>
      <c r="AA26" s="59">
        <v>2</v>
      </c>
      <c r="AB26" s="59">
        <v>3</v>
      </c>
      <c r="AC26" s="59">
        <v>4</v>
      </c>
      <c r="AD26" s="59">
        <v>5</v>
      </c>
      <c r="AE26" s="59">
        <v>6</v>
      </c>
      <c r="AF26" s="59">
        <v>7</v>
      </c>
      <c r="AG26" s="59">
        <v>8</v>
      </c>
      <c r="AH26" s="59">
        <v>9</v>
      </c>
      <c r="AI26" s="59"/>
      <c r="AJ26" s="59">
        <v>2</v>
      </c>
      <c r="AK26" s="59">
        <v>3</v>
      </c>
      <c r="AL26" s="59">
        <v>4</v>
      </c>
      <c r="AM26" s="59">
        <v>5</v>
      </c>
      <c r="AN26" s="59">
        <v>6</v>
      </c>
      <c r="AO26" s="59">
        <v>7</v>
      </c>
      <c r="AP26" s="59">
        <v>8</v>
      </c>
      <c r="AQ26" s="59">
        <v>9</v>
      </c>
    </row>
    <row r="27" spans="2:43" ht="27" customHeight="1">
      <c r="B27" s="33" t="s">
        <v>32</v>
      </c>
      <c r="C27" s="531"/>
      <c r="D27" s="589"/>
      <c r="E27" s="238"/>
      <c r="F27" s="237"/>
      <c r="G27" s="351"/>
      <c r="H27" s="525"/>
      <c r="I27" s="525"/>
      <c r="J27" s="572" t="s">
        <v>457</v>
      </c>
      <c r="K27" s="573"/>
      <c r="L27" s="573"/>
      <c r="M27" s="573"/>
      <c r="N27" s="573"/>
      <c r="O27" s="574"/>
      <c r="P27" s="313"/>
      <c r="Q27" s="53">
        <f>Z27/100000000</f>
        <v>0</v>
      </c>
      <c r="R27" s="54">
        <f>AA27/10000000</f>
        <v>0</v>
      </c>
      <c r="S27" s="55">
        <f>AB27/1000000</f>
        <v>0</v>
      </c>
      <c r="T27" s="54">
        <f>AC27/100000</f>
        <v>0</v>
      </c>
      <c r="U27" s="55">
        <f>AD27/10000</f>
        <v>0</v>
      </c>
      <c r="V27" s="54">
        <f>AE27/1000</f>
        <v>0</v>
      </c>
      <c r="W27" s="56">
        <f>AF27/100</f>
        <v>0</v>
      </c>
      <c r="X27" s="55">
        <f>AG27/10</f>
        <v>0</v>
      </c>
      <c r="Y27" s="57">
        <f>AH27</f>
        <v>0</v>
      </c>
      <c r="Z27" s="36">
        <f>ROUNDDOWN(P27,-8)</f>
        <v>0</v>
      </c>
      <c r="AA27" s="36">
        <f>ROUNDDOWN(AJ27,-7)</f>
        <v>0</v>
      </c>
      <c r="AB27" s="36">
        <f>ROUNDDOWN(AK27,-6)</f>
        <v>0</v>
      </c>
      <c r="AC27" s="36">
        <f>ROUNDDOWN(AL27,-5)</f>
        <v>0</v>
      </c>
      <c r="AD27" s="36">
        <f>ROUNDDOWN(AM27,-4)</f>
        <v>0</v>
      </c>
      <c r="AE27" s="36">
        <f>ROUNDDOWN(AN27,-3)</f>
        <v>0</v>
      </c>
      <c r="AF27" s="36">
        <f>ROUNDDOWN(AO27,-2)</f>
        <v>0</v>
      </c>
      <c r="AG27" s="36">
        <f>ROUNDDOWN(AP27,-1)</f>
        <v>0</v>
      </c>
      <c r="AH27" s="36">
        <f>ROUNDDOWN(AQ27,0)</f>
        <v>0</v>
      </c>
      <c r="AI27" s="36"/>
      <c r="AJ27" s="36">
        <f>P27-Z27</f>
        <v>0</v>
      </c>
      <c r="AK27" s="29">
        <f>AJ27-R27*10000000</f>
        <v>0</v>
      </c>
      <c r="AL27" s="29">
        <f>AK27-S27*1000000</f>
        <v>0</v>
      </c>
      <c r="AM27" s="29">
        <f>AL27-T27*100000</f>
        <v>0</v>
      </c>
      <c r="AN27" s="29">
        <f>AM27-U27*10000</f>
        <v>0</v>
      </c>
      <c r="AO27" s="29">
        <f>AN27-V27*1000</f>
        <v>0</v>
      </c>
      <c r="AP27" s="29">
        <f>AO27-W27*100</f>
        <v>0</v>
      </c>
      <c r="AQ27" s="29">
        <f>AP27-X27*10</f>
        <v>0</v>
      </c>
    </row>
    <row r="28" spans="2:43" ht="27" customHeight="1">
      <c r="B28" s="75" t="s">
        <v>391</v>
      </c>
      <c r="C28" s="601"/>
      <c r="D28" s="602"/>
      <c r="E28" s="241"/>
      <c r="F28" s="432"/>
      <c r="G28" s="433"/>
      <c r="H28" s="525"/>
      <c r="I28" s="525"/>
      <c r="J28" s="572" t="s">
        <v>457</v>
      </c>
      <c r="K28" s="573"/>
      <c r="L28" s="573"/>
      <c r="M28" s="573"/>
      <c r="N28" s="573"/>
      <c r="O28" s="574"/>
      <c r="P28" s="313"/>
      <c r="Q28" s="53">
        <f>Z28/100000000</f>
        <v>0</v>
      </c>
      <c r="R28" s="54">
        <f>AA28/10000000</f>
        <v>0</v>
      </c>
      <c r="S28" s="55">
        <f>AB28/1000000</f>
        <v>0</v>
      </c>
      <c r="T28" s="54">
        <f>AC28/100000</f>
        <v>0</v>
      </c>
      <c r="U28" s="55">
        <f>AD28/10000</f>
        <v>0</v>
      </c>
      <c r="V28" s="54">
        <f>AE28/1000</f>
        <v>0</v>
      </c>
      <c r="W28" s="56">
        <f>AF28/100</f>
        <v>0</v>
      </c>
      <c r="X28" s="55">
        <f>AG28/10</f>
        <v>0</v>
      </c>
      <c r="Y28" s="57">
        <f>AH28</f>
        <v>0</v>
      </c>
      <c r="Z28" s="36">
        <f>ROUNDDOWN(P28,-8)</f>
        <v>0</v>
      </c>
      <c r="AA28" s="36">
        <f>ROUNDDOWN(AJ28,-7)</f>
        <v>0</v>
      </c>
      <c r="AB28" s="36">
        <f>ROUNDDOWN(AK28,-6)</f>
        <v>0</v>
      </c>
      <c r="AC28" s="36">
        <f>ROUNDDOWN(AL28,-5)</f>
        <v>0</v>
      </c>
      <c r="AD28" s="36">
        <f>ROUNDDOWN(AM28,-4)</f>
        <v>0</v>
      </c>
      <c r="AE28" s="36">
        <f>ROUNDDOWN(AN28,-3)</f>
        <v>0</v>
      </c>
      <c r="AF28" s="36">
        <f>ROUNDDOWN(AO28,-2)</f>
        <v>0</v>
      </c>
      <c r="AG28" s="36">
        <f>ROUNDDOWN(AP28,-1)</f>
        <v>0</v>
      </c>
      <c r="AH28" s="36">
        <f>ROUNDDOWN(AQ28,0)</f>
        <v>0</v>
      </c>
      <c r="AI28" s="36"/>
      <c r="AJ28" s="36">
        <f>P28-Z28</f>
        <v>0</v>
      </c>
      <c r="AK28" s="29">
        <f>AJ28-R28*10000000</f>
        <v>0</v>
      </c>
      <c r="AL28" s="29">
        <f>AK28-S28*1000000</f>
        <v>0</v>
      </c>
      <c r="AM28" s="29">
        <f>AL28-T28*100000</f>
        <v>0</v>
      </c>
      <c r="AN28" s="29">
        <f>AM28-U28*10000</f>
        <v>0</v>
      </c>
      <c r="AO28" s="29">
        <f>AN28-V28*1000</f>
        <v>0</v>
      </c>
      <c r="AP28" s="29">
        <f>AO28-W28*100</f>
        <v>0</v>
      </c>
      <c r="AQ28" s="29">
        <f>AP28-X28*10</f>
        <v>0</v>
      </c>
    </row>
    <row r="29" spans="2:44" ht="27" customHeight="1">
      <c r="B29" s="553" t="s">
        <v>422</v>
      </c>
      <c r="C29" s="579" t="s">
        <v>2</v>
      </c>
      <c r="D29" s="580"/>
      <c r="E29" s="426"/>
      <c r="F29" s="133" t="s">
        <v>99</v>
      </c>
      <c r="G29" s="425"/>
      <c r="H29" s="135"/>
      <c r="I29" s="410"/>
      <c r="J29" s="438"/>
      <c r="K29" s="437"/>
      <c r="L29" s="136"/>
      <c r="M29" s="136"/>
      <c r="N29" s="136"/>
      <c r="O29" s="136"/>
      <c r="P29" s="136"/>
      <c r="Q29" s="136"/>
      <c r="R29" s="136"/>
      <c r="S29" s="136"/>
      <c r="T29" s="136"/>
      <c r="U29" s="136"/>
      <c r="V29" s="136"/>
      <c r="W29" s="136"/>
      <c r="X29" s="136"/>
      <c r="Y29" s="136"/>
      <c r="Z29" s="59" t="s">
        <v>111</v>
      </c>
      <c r="AA29" s="59" t="s">
        <v>112</v>
      </c>
      <c r="AC29" s="136"/>
      <c r="AD29" s="136"/>
      <c r="AE29" s="136"/>
      <c r="AF29" s="136"/>
      <c r="AG29" s="136"/>
      <c r="AH29" s="136"/>
      <c r="AI29" s="136"/>
      <c r="AJ29" s="136"/>
      <c r="AK29" s="136"/>
      <c r="AL29" s="136"/>
      <c r="AM29" s="136"/>
      <c r="AN29" s="136"/>
      <c r="AO29" s="136"/>
      <c r="AP29" s="136"/>
      <c r="AQ29" s="136"/>
      <c r="AR29" s="136"/>
    </row>
    <row r="30" spans="2:44" ht="37.5" customHeight="1">
      <c r="B30" s="587"/>
      <c r="C30" s="581" t="s">
        <v>108</v>
      </c>
      <c r="D30" s="582"/>
      <c r="E30" s="558"/>
      <c r="F30" s="559"/>
      <c r="G30" s="559"/>
      <c r="H30" s="559"/>
      <c r="I30" s="559"/>
      <c r="J30" s="559"/>
      <c r="K30" s="560"/>
      <c r="L30" s="132"/>
      <c r="M30" s="132"/>
      <c r="N30" s="132"/>
      <c r="O30" s="132"/>
      <c r="P30" s="414"/>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row>
    <row r="31" spans="2:27" ht="33.75" customHeight="1">
      <c r="B31" s="350" t="s">
        <v>423</v>
      </c>
      <c r="C31" s="576"/>
      <c r="D31" s="577"/>
      <c r="E31" s="578"/>
      <c r="F31" s="387"/>
      <c r="G31" s="388"/>
      <c r="H31" s="389"/>
      <c r="I31" s="389"/>
      <c r="J31" s="386"/>
      <c r="Y31" s="390"/>
      <c r="Z31" s="390"/>
      <c r="AA31" s="390"/>
    </row>
    <row r="32" spans="2:7" s="29" customFormat="1" ht="15.75" customHeight="1">
      <c r="B32" s="546"/>
      <c r="C32" s="536" t="s">
        <v>38</v>
      </c>
      <c r="D32" s="536"/>
      <c r="E32" s="543"/>
      <c r="F32" s="542" t="s">
        <v>10</v>
      </c>
      <c r="G32" s="543"/>
    </row>
    <row r="33" spans="2:7" s="29" customFormat="1" ht="15.75" customHeight="1">
      <c r="B33" s="547"/>
      <c r="C33" s="583" t="s">
        <v>35</v>
      </c>
      <c r="D33" s="584"/>
      <c r="E33" s="62" t="s">
        <v>36</v>
      </c>
      <c r="F33" s="63" t="s">
        <v>77</v>
      </c>
      <c r="G33" s="64" t="s">
        <v>78</v>
      </c>
    </row>
    <row r="34" spans="2:28" ht="27" customHeight="1">
      <c r="B34" s="33" t="s">
        <v>37</v>
      </c>
      <c r="C34" s="531"/>
      <c r="D34" s="589"/>
      <c r="E34" s="238"/>
      <c r="F34" s="233"/>
      <c r="G34" s="238"/>
      <c r="H34" s="531"/>
      <c r="I34" s="532"/>
      <c r="J34" s="73" t="s">
        <v>225</v>
      </c>
      <c r="R34" s="151"/>
      <c r="S34" s="151"/>
      <c r="T34" s="151"/>
      <c r="U34" s="151"/>
      <c r="V34" s="151"/>
      <c r="W34" s="151"/>
      <c r="X34" s="151"/>
      <c r="Y34" s="151"/>
      <c r="Z34" s="74" t="s">
        <v>28</v>
      </c>
      <c r="AA34" s="59" t="s">
        <v>46</v>
      </c>
      <c r="AB34" s="59" t="s">
        <v>47</v>
      </c>
    </row>
    <row r="35" spans="2:43" ht="27" customHeight="1">
      <c r="B35" s="350" t="s">
        <v>392</v>
      </c>
      <c r="C35" s="531"/>
      <c r="D35" s="589"/>
      <c r="E35" s="238"/>
      <c r="F35" s="233"/>
      <c r="G35" s="238"/>
      <c r="J35" s="73"/>
      <c r="Q35" s="44"/>
      <c r="R35" s="44"/>
      <c r="S35" s="44"/>
      <c r="T35" s="44"/>
      <c r="U35" s="44"/>
      <c r="V35" s="44"/>
      <c r="W35" s="44"/>
      <c r="X35" s="44"/>
      <c r="Y35" s="44"/>
      <c r="Z35" s="36"/>
      <c r="AA35" s="36"/>
      <c r="AB35" s="36"/>
      <c r="AC35" s="36"/>
      <c r="AD35" s="36"/>
      <c r="AE35" s="36"/>
      <c r="AF35" s="36"/>
      <c r="AG35" s="36"/>
      <c r="AH35" s="36"/>
      <c r="AI35" s="36"/>
      <c r="AJ35" s="36"/>
      <c r="AK35" s="29"/>
      <c r="AL35" s="29"/>
      <c r="AM35" s="29"/>
      <c r="AN35" s="29"/>
      <c r="AO35" s="29"/>
      <c r="AP35" s="29"/>
      <c r="AQ35" s="29"/>
    </row>
    <row r="36" spans="2:44" ht="27" customHeight="1">
      <c r="B36" s="553" t="s">
        <v>393</v>
      </c>
      <c r="C36" s="603" t="s">
        <v>2</v>
      </c>
      <c r="D36" s="604"/>
      <c r="E36" s="244"/>
      <c r="F36" s="134" t="s">
        <v>99</v>
      </c>
      <c r="G36" s="243"/>
      <c r="H36" s="435"/>
      <c r="I36" s="436"/>
      <c r="J36" s="436"/>
      <c r="K36" s="437"/>
      <c r="L36" s="136"/>
      <c r="M36" s="136"/>
      <c r="N36" s="136"/>
      <c r="O36" s="136"/>
      <c r="P36" s="136"/>
      <c r="Q36" s="136"/>
      <c r="R36" s="136"/>
      <c r="S36" s="136"/>
      <c r="T36" s="136"/>
      <c r="U36" s="136"/>
      <c r="V36" s="136"/>
      <c r="W36" s="136"/>
      <c r="X36" s="136"/>
      <c r="Y36" s="136"/>
      <c r="Z36" s="59" t="s">
        <v>110</v>
      </c>
      <c r="AA36" s="59" t="s">
        <v>111</v>
      </c>
      <c r="AB36" s="59" t="s">
        <v>112</v>
      </c>
      <c r="AC36" s="136"/>
      <c r="AD36" s="136"/>
      <c r="AE36" s="136"/>
      <c r="AF36" s="136"/>
      <c r="AG36" s="136"/>
      <c r="AH36" s="136"/>
      <c r="AI36" s="136"/>
      <c r="AJ36" s="136"/>
      <c r="AK36" s="136"/>
      <c r="AL36" s="136"/>
      <c r="AM36" s="136"/>
      <c r="AN36" s="136"/>
      <c r="AO36" s="136"/>
      <c r="AP36" s="136"/>
      <c r="AQ36" s="136"/>
      <c r="AR36" s="136"/>
    </row>
    <row r="37" spans="2:44" ht="27" customHeight="1">
      <c r="B37" s="554"/>
      <c r="C37" s="488" t="s">
        <v>115</v>
      </c>
      <c r="D37" s="605"/>
      <c r="E37" s="550"/>
      <c r="F37" s="551"/>
      <c r="G37" s="551"/>
      <c r="H37" s="551"/>
      <c r="I37" s="551"/>
      <c r="J37" s="551"/>
      <c r="K37" s="552"/>
      <c r="L37" s="152"/>
      <c r="M37" s="136"/>
      <c r="N37" s="136"/>
      <c r="O37" s="136"/>
      <c r="P37" s="136"/>
      <c r="Q37" s="136"/>
      <c r="R37" s="136"/>
      <c r="S37" s="136"/>
      <c r="T37" s="136"/>
      <c r="U37" s="136"/>
      <c r="V37" s="136"/>
      <c r="W37" s="136"/>
      <c r="X37" s="136"/>
      <c r="Y37" s="136"/>
      <c r="Z37" s="59"/>
      <c r="AA37" s="59"/>
      <c r="AB37" s="59"/>
      <c r="AC37" s="136"/>
      <c r="AD37" s="136"/>
      <c r="AE37" s="136"/>
      <c r="AF37" s="136"/>
      <c r="AG37" s="136"/>
      <c r="AH37" s="136"/>
      <c r="AI37" s="136"/>
      <c r="AJ37" s="136"/>
      <c r="AK37" s="136"/>
      <c r="AL37" s="136"/>
      <c r="AM37" s="136"/>
      <c r="AN37" s="136"/>
      <c r="AO37" s="136"/>
      <c r="AP37" s="136"/>
      <c r="AQ37" s="136"/>
      <c r="AR37" s="136"/>
    </row>
    <row r="38" spans="2:44" ht="37.5" customHeight="1">
      <c r="B38" s="555"/>
      <c r="C38" s="581" t="s">
        <v>108</v>
      </c>
      <c r="D38" s="606"/>
      <c r="E38" s="558"/>
      <c r="F38" s="559"/>
      <c r="G38" s="559"/>
      <c r="H38" s="559"/>
      <c r="I38" s="564"/>
      <c r="J38" s="564"/>
      <c r="K38" s="565"/>
      <c r="L38" s="132"/>
      <c r="N38" s="132" t="s">
        <v>428</v>
      </c>
      <c r="P38" s="132"/>
      <c r="Q38" s="136" t="s">
        <v>456</v>
      </c>
      <c r="R38" s="224"/>
      <c r="S38" s="224"/>
      <c r="T38" s="224"/>
      <c r="U38" s="224"/>
      <c r="V38" s="224"/>
      <c r="W38" s="224"/>
      <c r="X38" s="224"/>
      <c r="Y38" s="224"/>
      <c r="Z38" s="132"/>
      <c r="AA38" s="132"/>
      <c r="AB38" s="132"/>
      <c r="AC38" s="132"/>
      <c r="AD38" s="132"/>
      <c r="AE38" s="132"/>
      <c r="AF38" s="132"/>
      <c r="AG38" s="132"/>
      <c r="AH38" s="132"/>
      <c r="AI38" s="132"/>
      <c r="AJ38" s="132"/>
      <c r="AK38" s="132"/>
      <c r="AL38" s="132"/>
      <c r="AM38" s="132"/>
      <c r="AN38" s="132"/>
      <c r="AO38" s="132"/>
      <c r="AP38" s="132"/>
      <c r="AQ38" s="132"/>
      <c r="AR38" s="132"/>
    </row>
    <row r="39" spans="2:43" ht="27" customHeight="1">
      <c r="B39" s="75" t="s">
        <v>235</v>
      </c>
      <c r="C39" s="434" t="s">
        <v>455</v>
      </c>
      <c r="D39" s="607"/>
      <c r="E39" s="608"/>
      <c r="F39" s="508" t="s">
        <v>460</v>
      </c>
      <c r="G39" s="509"/>
      <c r="H39" s="509"/>
      <c r="I39" s="510" t="s">
        <v>461</v>
      </c>
      <c r="J39" s="510"/>
      <c r="K39" s="510"/>
      <c r="L39" s="510"/>
      <c r="M39" s="511"/>
      <c r="N39" s="512"/>
      <c r="O39" s="59" t="s">
        <v>427</v>
      </c>
      <c r="Q39" s="53">
        <f>Z39/100000000</f>
        <v>0</v>
      </c>
      <c r="R39" s="44">
        <f>AA39/10000000</f>
        <v>0</v>
      </c>
      <c r="S39" s="45">
        <f>AB39/1000000</f>
        <v>0</v>
      </c>
      <c r="T39" s="44">
        <f>AC39/100000</f>
        <v>0</v>
      </c>
      <c r="U39" s="45">
        <f>AD39/10000</f>
        <v>0</v>
      </c>
      <c r="V39" s="44">
        <f>AE39/1000</f>
        <v>0</v>
      </c>
      <c r="W39" s="46">
        <f>AF39/100</f>
        <v>0</v>
      </c>
      <c r="X39" s="45">
        <f>AG39/10</f>
        <v>0</v>
      </c>
      <c r="Y39" s="47">
        <f>AH39</f>
        <v>0</v>
      </c>
      <c r="Z39" s="36">
        <f>ROUNDDOWN(D39,-8)</f>
        <v>0</v>
      </c>
      <c r="AA39" s="36">
        <f>ROUNDDOWN(AJ39,-7)</f>
        <v>0</v>
      </c>
      <c r="AB39" s="36">
        <f>ROUNDDOWN(AK39,-6)</f>
        <v>0</v>
      </c>
      <c r="AC39" s="36">
        <f>ROUNDDOWN(AL39,-5)</f>
        <v>0</v>
      </c>
      <c r="AD39" s="36">
        <f>ROUNDDOWN(AM39,-4)</f>
        <v>0</v>
      </c>
      <c r="AE39" s="36">
        <f>ROUNDDOWN(AN39,-3)</f>
        <v>0</v>
      </c>
      <c r="AF39" s="36">
        <f>ROUNDDOWN(AO39,-2)</f>
        <v>0</v>
      </c>
      <c r="AG39" s="36">
        <f>ROUNDDOWN(AP39,-1)</f>
        <v>0</v>
      </c>
      <c r="AH39" s="36">
        <f>ROUNDDOWN(AQ39,0)</f>
        <v>0</v>
      </c>
      <c r="AI39" s="36"/>
      <c r="AJ39" s="36">
        <f>D39-Z39</f>
        <v>0</v>
      </c>
      <c r="AK39" s="29">
        <f>AJ39-R39*10000000</f>
        <v>0</v>
      </c>
      <c r="AL39" s="29">
        <f>AK39-S39*1000000</f>
        <v>0</v>
      </c>
      <c r="AM39" s="29">
        <f>AL39-T39*100000</f>
        <v>0</v>
      </c>
      <c r="AN39" s="29">
        <f>AM39-U39*10000</f>
        <v>0</v>
      </c>
      <c r="AO39" s="29">
        <f>AN39-V39*1000</f>
        <v>0</v>
      </c>
      <c r="AP39" s="29">
        <f>AO39-W39*100</f>
        <v>0</v>
      </c>
      <c r="AQ39" s="29">
        <f>AP39-X39*10</f>
        <v>0</v>
      </c>
    </row>
    <row r="40" spans="1:43" ht="15" customHeight="1">
      <c r="A40" s="32"/>
      <c r="B40" s="548" t="s">
        <v>44</v>
      </c>
      <c r="C40" s="536" t="s">
        <v>38</v>
      </c>
      <c r="D40" s="536"/>
      <c r="E40" s="543"/>
      <c r="F40" s="542" t="s">
        <v>76</v>
      </c>
      <c r="G40" s="543"/>
      <c r="H40" s="556" t="s">
        <v>43</v>
      </c>
      <c r="I40" s="569" t="s">
        <v>39</v>
      </c>
      <c r="J40" s="570"/>
      <c r="K40" s="570"/>
      <c r="L40" s="571"/>
      <c r="M40" s="542" t="s">
        <v>42</v>
      </c>
      <c r="N40" s="543"/>
      <c r="O40" s="543" t="s">
        <v>79</v>
      </c>
      <c r="P40" s="613" t="s">
        <v>236</v>
      </c>
      <c r="Q40" s="562">
        <v>1</v>
      </c>
      <c r="R40" s="536">
        <v>2</v>
      </c>
      <c r="S40" s="534">
        <v>3</v>
      </c>
      <c r="T40" s="536">
        <v>4</v>
      </c>
      <c r="U40" s="534">
        <v>5</v>
      </c>
      <c r="V40" s="536">
        <v>6</v>
      </c>
      <c r="W40" s="538">
        <v>7</v>
      </c>
      <c r="X40" s="534">
        <v>8</v>
      </c>
      <c r="Y40" s="543">
        <v>9</v>
      </c>
      <c r="Z40" s="533">
        <v>1</v>
      </c>
      <c r="AA40" s="533">
        <v>2</v>
      </c>
      <c r="AB40" s="533">
        <v>3</v>
      </c>
      <c r="AC40" s="533">
        <v>4</v>
      </c>
      <c r="AD40" s="533">
        <v>5</v>
      </c>
      <c r="AE40" s="533">
        <v>6</v>
      </c>
      <c r="AF40" s="533">
        <v>7</v>
      </c>
      <c r="AG40" s="533">
        <v>8</v>
      </c>
      <c r="AH40" s="533">
        <v>9</v>
      </c>
      <c r="AI40" s="59"/>
      <c r="AJ40" s="533">
        <v>2</v>
      </c>
      <c r="AK40" s="533">
        <v>3</v>
      </c>
      <c r="AL40" s="533">
        <v>4</v>
      </c>
      <c r="AM40" s="533">
        <v>5</v>
      </c>
      <c r="AN40" s="533">
        <v>6</v>
      </c>
      <c r="AO40" s="533">
        <v>7</v>
      </c>
      <c r="AP40" s="533">
        <v>8</v>
      </c>
      <c r="AQ40" s="533">
        <v>9</v>
      </c>
    </row>
    <row r="41" spans="1:43" ht="15" customHeight="1">
      <c r="A41" s="32"/>
      <c r="B41" s="549"/>
      <c r="C41" s="583" t="s">
        <v>35</v>
      </c>
      <c r="D41" s="584"/>
      <c r="E41" s="62" t="s">
        <v>36</v>
      </c>
      <c r="F41" s="63" t="s">
        <v>77</v>
      </c>
      <c r="G41" s="64" t="s">
        <v>78</v>
      </c>
      <c r="H41" s="557"/>
      <c r="I41" s="65" t="s">
        <v>41</v>
      </c>
      <c r="J41" s="66" t="s">
        <v>21</v>
      </c>
      <c r="K41" s="66" t="s">
        <v>22</v>
      </c>
      <c r="L41" s="67" t="s">
        <v>40</v>
      </c>
      <c r="M41" s="575"/>
      <c r="N41" s="561"/>
      <c r="O41" s="561"/>
      <c r="P41" s="614"/>
      <c r="Q41" s="563"/>
      <c r="R41" s="537"/>
      <c r="S41" s="535"/>
      <c r="T41" s="537"/>
      <c r="U41" s="535"/>
      <c r="V41" s="537"/>
      <c r="W41" s="539"/>
      <c r="X41" s="535"/>
      <c r="Y41" s="561"/>
      <c r="Z41" s="533"/>
      <c r="AA41" s="533"/>
      <c r="AB41" s="533"/>
      <c r="AC41" s="533"/>
      <c r="AD41" s="533"/>
      <c r="AE41" s="533"/>
      <c r="AF41" s="533"/>
      <c r="AG41" s="533"/>
      <c r="AH41" s="533"/>
      <c r="AI41" s="59"/>
      <c r="AJ41" s="533"/>
      <c r="AK41" s="533"/>
      <c r="AL41" s="533"/>
      <c r="AM41" s="533"/>
      <c r="AN41" s="533"/>
      <c r="AO41" s="533"/>
      <c r="AP41" s="533"/>
      <c r="AQ41" s="533"/>
    </row>
    <row r="42" spans="2:43" ht="27" customHeight="1">
      <c r="B42" s="947"/>
      <c r="C42" s="609"/>
      <c r="D42" s="610"/>
      <c r="E42" s="240"/>
      <c r="F42" s="237"/>
      <c r="G42" s="240"/>
      <c r="H42" s="242"/>
      <c r="I42" s="60" t="s">
        <v>18</v>
      </c>
      <c r="J42" s="245"/>
      <c r="K42" s="245"/>
      <c r="L42" s="246"/>
      <c r="M42" s="247"/>
      <c r="N42" s="84" t="s">
        <v>80</v>
      </c>
      <c r="O42" s="251"/>
      <c r="P42" s="313"/>
      <c r="Q42" s="43">
        <f>Z42/100000000</f>
        <v>0</v>
      </c>
      <c r="R42" s="44">
        <f>AA42/10000000</f>
        <v>0</v>
      </c>
      <c r="S42" s="45">
        <f>AB42/1000000</f>
        <v>0</v>
      </c>
      <c r="T42" s="44">
        <f>AC42/100000</f>
        <v>0</v>
      </c>
      <c r="U42" s="45">
        <f>AD42/10000</f>
        <v>0</v>
      </c>
      <c r="V42" s="44">
        <f>AE42/1000</f>
        <v>0</v>
      </c>
      <c r="W42" s="46">
        <f>AF42/100</f>
        <v>0</v>
      </c>
      <c r="X42" s="45">
        <f>AG42/10</f>
        <v>0</v>
      </c>
      <c r="Y42" s="47">
        <f>AH42</f>
        <v>0</v>
      </c>
      <c r="Z42" s="36">
        <f aca="true" t="shared" si="0" ref="Z42:Z56">ROUNDDOWN(P42,-8)</f>
        <v>0</v>
      </c>
      <c r="AA42" s="36">
        <f aca="true" t="shared" si="1" ref="AA42:AA56">ROUNDDOWN(AJ42,-7)</f>
        <v>0</v>
      </c>
      <c r="AB42" s="36">
        <f aca="true" t="shared" si="2" ref="AB42:AB56">ROUNDDOWN(AK42,-6)</f>
        <v>0</v>
      </c>
      <c r="AC42" s="36">
        <f aca="true" t="shared" si="3" ref="AC42:AC56">ROUNDDOWN(AL42,-5)</f>
        <v>0</v>
      </c>
      <c r="AD42" s="36">
        <f aca="true" t="shared" si="4" ref="AD42:AD56">ROUNDDOWN(AM42,-4)</f>
        <v>0</v>
      </c>
      <c r="AE42" s="36">
        <f aca="true" t="shared" si="5" ref="AE42:AE56">ROUNDDOWN(AN42,-3)</f>
        <v>0</v>
      </c>
      <c r="AF42" s="36">
        <f aca="true" t="shared" si="6" ref="AF42:AF56">ROUNDDOWN(AO42,-2)</f>
        <v>0</v>
      </c>
      <c r="AG42" s="36">
        <f aca="true" t="shared" si="7" ref="AG42:AG56">ROUNDDOWN(AP42,-1)</f>
        <v>0</v>
      </c>
      <c r="AH42" s="36">
        <f aca="true" t="shared" si="8" ref="AH42:AH56">ROUNDDOWN(AQ42,0)</f>
        <v>0</v>
      </c>
      <c r="AI42" s="36"/>
      <c r="AJ42" s="36">
        <f aca="true" t="shared" si="9" ref="AJ42:AJ56">P42-Z42</f>
        <v>0</v>
      </c>
      <c r="AK42" s="29">
        <f aca="true" t="shared" si="10" ref="AK42:AK56">AJ42-R42*10000000</f>
        <v>0</v>
      </c>
      <c r="AL42" s="29">
        <f aca="true" t="shared" si="11" ref="AL42:AL56">AK42-S42*1000000</f>
        <v>0</v>
      </c>
      <c r="AM42" s="29">
        <f aca="true" t="shared" si="12" ref="AM42:AM56">AL42-T42*100000</f>
        <v>0</v>
      </c>
      <c r="AN42" s="29">
        <f aca="true" t="shared" si="13" ref="AN42:AN56">AM42-U42*10000</f>
        <v>0</v>
      </c>
      <c r="AO42" s="29">
        <f aca="true" t="shared" si="14" ref="AO42:AO56">AN42-V42*1000</f>
        <v>0</v>
      </c>
      <c r="AP42" s="29">
        <f aca="true" t="shared" si="15" ref="AP42:AP56">AO42-W42*100</f>
        <v>0</v>
      </c>
      <c r="AQ42" s="29">
        <f aca="true" t="shared" si="16" ref="AQ42:AQ56">AP42-X42*10</f>
        <v>0</v>
      </c>
    </row>
    <row r="43" spans="2:43" ht="27" customHeight="1">
      <c r="B43" s="446"/>
      <c r="C43" s="531"/>
      <c r="D43" s="589"/>
      <c r="E43" s="240"/>
      <c r="F43" s="237"/>
      <c r="G43" s="240"/>
      <c r="H43" s="242"/>
      <c r="I43" s="61" t="s">
        <v>18</v>
      </c>
      <c r="J43" s="248"/>
      <c r="K43" s="248"/>
      <c r="L43" s="249"/>
      <c r="M43" s="250"/>
      <c r="N43" s="85" t="s">
        <v>81</v>
      </c>
      <c r="O43" s="253"/>
      <c r="P43" s="252"/>
      <c r="Q43" s="53">
        <f aca="true" t="shared" si="17" ref="Q43:Q56">Z43/100000000</f>
        <v>0</v>
      </c>
      <c r="R43" s="54">
        <f aca="true" t="shared" si="18" ref="R43:R56">AA43/10000000</f>
        <v>0</v>
      </c>
      <c r="S43" s="55">
        <f aca="true" t="shared" si="19" ref="S43:S56">AB43/1000000</f>
        <v>0</v>
      </c>
      <c r="T43" s="54">
        <f aca="true" t="shared" si="20" ref="T43:T56">AC43/100000</f>
        <v>0</v>
      </c>
      <c r="U43" s="55">
        <f aca="true" t="shared" si="21" ref="U43:U56">AD43/10000</f>
        <v>0</v>
      </c>
      <c r="V43" s="54">
        <f aca="true" t="shared" si="22" ref="V43:V56">AE43/1000</f>
        <v>0</v>
      </c>
      <c r="W43" s="56">
        <f aca="true" t="shared" si="23" ref="W43:W56">AF43/100</f>
        <v>0</v>
      </c>
      <c r="X43" s="55">
        <f aca="true" t="shared" si="24" ref="X43:X56">AG43/10</f>
        <v>0</v>
      </c>
      <c r="Y43" s="57">
        <f aca="true" t="shared" si="25" ref="Y43:Y56">AH43</f>
        <v>0</v>
      </c>
      <c r="Z43" s="36">
        <f t="shared" si="0"/>
        <v>0</v>
      </c>
      <c r="AA43" s="36">
        <f t="shared" si="1"/>
        <v>0</v>
      </c>
      <c r="AB43" s="36">
        <f t="shared" si="2"/>
        <v>0</v>
      </c>
      <c r="AC43" s="36">
        <f t="shared" si="3"/>
        <v>0</v>
      </c>
      <c r="AD43" s="36">
        <f t="shared" si="4"/>
        <v>0</v>
      </c>
      <c r="AE43" s="36">
        <f t="shared" si="5"/>
        <v>0</v>
      </c>
      <c r="AF43" s="36">
        <f t="shared" si="6"/>
        <v>0</v>
      </c>
      <c r="AG43" s="36">
        <f t="shared" si="7"/>
        <v>0</v>
      </c>
      <c r="AH43" s="36">
        <f t="shared" si="8"/>
        <v>0</v>
      </c>
      <c r="AI43" s="36"/>
      <c r="AJ43" s="36">
        <f t="shared" si="9"/>
        <v>0</v>
      </c>
      <c r="AK43" s="29">
        <f t="shared" si="10"/>
        <v>0</v>
      </c>
      <c r="AL43" s="29">
        <f t="shared" si="11"/>
        <v>0</v>
      </c>
      <c r="AM43" s="29">
        <f t="shared" si="12"/>
        <v>0</v>
      </c>
      <c r="AN43" s="29">
        <f t="shared" si="13"/>
        <v>0</v>
      </c>
      <c r="AO43" s="29">
        <f t="shared" si="14"/>
        <v>0</v>
      </c>
      <c r="AP43" s="29">
        <f t="shared" si="15"/>
        <v>0</v>
      </c>
      <c r="AQ43" s="29">
        <f t="shared" si="16"/>
        <v>0</v>
      </c>
    </row>
    <row r="44" spans="2:43" ht="27" customHeight="1">
      <c r="B44" s="446"/>
      <c r="C44" s="531"/>
      <c r="D44" s="589"/>
      <c r="E44" s="240"/>
      <c r="F44" s="237"/>
      <c r="G44" s="240"/>
      <c r="H44" s="242"/>
      <c r="I44" s="60" t="s">
        <v>18</v>
      </c>
      <c r="J44" s="245"/>
      <c r="K44" s="245"/>
      <c r="L44" s="246"/>
      <c r="M44" s="247"/>
      <c r="N44" s="86" t="s">
        <v>82</v>
      </c>
      <c r="O44" s="251"/>
      <c r="P44" s="252"/>
      <c r="Q44" s="43">
        <f t="shared" si="17"/>
        <v>0</v>
      </c>
      <c r="R44" s="44">
        <f t="shared" si="18"/>
        <v>0</v>
      </c>
      <c r="S44" s="45">
        <f t="shared" si="19"/>
        <v>0</v>
      </c>
      <c r="T44" s="44">
        <f t="shared" si="20"/>
        <v>0</v>
      </c>
      <c r="U44" s="45">
        <f t="shared" si="21"/>
        <v>0</v>
      </c>
      <c r="V44" s="44">
        <f t="shared" si="22"/>
        <v>0</v>
      </c>
      <c r="W44" s="46">
        <f t="shared" si="23"/>
        <v>0</v>
      </c>
      <c r="X44" s="45">
        <f t="shared" si="24"/>
        <v>0</v>
      </c>
      <c r="Y44" s="47">
        <f t="shared" si="25"/>
        <v>0</v>
      </c>
      <c r="Z44" s="36">
        <f t="shared" si="0"/>
        <v>0</v>
      </c>
      <c r="AA44" s="36">
        <f t="shared" si="1"/>
        <v>0</v>
      </c>
      <c r="AB44" s="36">
        <f t="shared" si="2"/>
        <v>0</v>
      </c>
      <c r="AC44" s="36">
        <f t="shared" si="3"/>
        <v>0</v>
      </c>
      <c r="AD44" s="36">
        <f t="shared" si="4"/>
        <v>0</v>
      </c>
      <c r="AE44" s="36">
        <f t="shared" si="5"/>
        <v>0</v>
      </c>
      <c r="AF44" s="36">
        <f t="shared" si="6"/>
        <v>0</v>
      </c>
      <c r="AG44" s="36">
        <f t="shared" si="7"/>
        <v>0</v>
      </c>
      <c r="AH44" s="36">
        <f t="shared" si="8"/>
        <v>0</v>
      </c>
      <c r="AI44" s="36"/>
      <c r="AJ44" s="36">
        <f t="shared" si="9"/>
        <v>0</v>
      </c>
      <c r="AK44" s="29">
        <f t="shared" si="10"/>
        <v>0</v>
      </c>
      <c r="AL44" s="29">
        <f t="shared" si="11"/>
        <v>0</v>
      </c>
      <c r="AM44" s="29">
        <f t="shared" si="12"/>
        <v>0</v>
      </c>
      <c r="AN44" s="29">
        <f t="shared" si="13"/>
        <v>0</v>
      </c>
      <c r="AO44" s="29">
        <f t="shared" si="14"/>
        <v>0</v>
      </c>
      <c r="AP44" s="29">
        <f t="shared" si="15"/>
        <v>0</v>
      </c>
      <c r="AQ44" s="29">
        <f t="shared" si="16"/>
        <v>0</v>
      </c>
    </row>
    <row r="45" spans="2:43" ht="27" customHeight="1">
      <c r="B45" s="446"/>
      <c r="C45" s="531"/>
      <c r="D45" s="589"/>
      <c r="E45" s="238"/>
      <c r="F45" s="233"/>
      <c r="G45" s="238"/>
      <c r="H45" s="242"/>
      <c r="I45" s="61" t="s">
        <v>18</v>
      </c>
      <c r="J45" s="248"/>
      <c r="K45" s="248"/>
      <c r="L45" s="249"/>
      <c r="M45" s="250"/>
      <c r="N45" s="85" t="s">
        <v>83</v>
      </c>
      <c r="O45" s="253"/>
      <c r="P45" s="252"/>
      <c r="Q45" s="48">
        <f t="shared" si="17"/>
        <v>0</v>
      </c>
      <c r="R45" s="49">
        <f t="shared" si="18"/>
        <v>0</v>
      </c>
      <c r="S45" s="50">
        <f t="shared" si="19"/>
        <v>0</v>
      </c>
      <c r="T45" s="49">
        <f t="shared" si="20"/>
        <v>0</v>
      </c>
      <c r="U45" s="50">
        <f t="shared" si="21"/>
        <v>0</v>
      </c>
      <c r="V45" s="49">
        <f t="shared" si="22"/>
        <v>0</v>
      </c>
      <c r="W45" s="51">
        <f t="shared" si="23"/>
        <v>0</v>
      </c>
      <c r="X45" s="50">
        <f t="shared" si="24"/>
        <v>0</v>
      </c>
      <c r="Y45" s="52">
        <f t="shared" si="25"/>
        <v>0</v>
      </c>
      <c r="Z45" s="36">
        <f t="shared" si="0"/>
        <v>0</v>
      </c>
      <c r="AA45" s="36">
        <f t="shared" si="1"/>
        <v>0</v>
      </c>
      <c r="AB45" s="36">
        <f t="shared" si="2"/>
        <v>0</v>
      </c>
      <c r="AC45" s="36">
        <f t="shared" si="3"/>
        <v>0</v>
      </c>
      <c r="AD45" s="36">
        <f t="shared" si="4"/>
        <v>0</v>
      </c>
      <c r="AE45" s="36">
        <f t="shared" si="5"/>
        <v>0</v>
      </c>
      <c r="AF45" s="36">
        <f t="shared" si="6"/>
        <v>0</v>
      </c>
      <c r="AG45" s="36">
        <f t="shared" si="7"/>
        <v>0</v>
      </c>
      <c r="AH45" s="36">
        <f t="shared" si="8"/>
        <v>0</v>
      </c>
      <c r="AI45" s="36"/>
      <c r="AJ45" s="36">
        <f t="shared" si="9"/>
        <v>0</v>
      </c>
      <c r="AK45" s="29">
        <f t="shared" si="10"/>
        <v>0</v>
      </c>
      <c r="AL45" s="29">
        <f t="shared" si="11"/>
        <v>0</v>
      </c>
      <c r="AM45" s="29">
        <f t="shared" si="12"/>
        <v>0</v>
      </c>
      <c r="AN45" s="29">
        <f t="shared" si="13"/>
        <v>0</v>
      </c>
      <c r="AO45" s="29">
        <f t="shared" si="14"/>
        <v>0</v>
      </c>
      <c r="AP45" s="29">
        <f t="shared" si="15"/>
        <v>0</v>
      </c>
      <c r="AQ45" s="29">
        <f t="shared" si="16"/>
        <v>0</v>
      </c>
    </row>
    <row r="46" spans="2:43" ht="27" customHeight="1">
      <c r="B46" s="446"/>
      <c r="C46" s="531"/>
      <c r="D46" s="589"/>
      <c r="E46" s="240"/>
      <c r="F46" s="237"/>
      <c r="G46" s="240"/>
      <c r="H46" s="242"/>
      <c r="I46" s="60" t="s">
        <v>18</v>
      </c>
      <c r="J46" s="245"/>
      <c r="K46" s="245"/>
      <c r="L46" s="246"/>
      <c r="M46" s="247"/>
      <c r="N46" s="86" t="s">
        <v>84</v>
      </c>
      <c r="O46" s="251"/>
      <c r="P46" s="252"/>
      <c r="Q46" s="53">
        <f t="shared" si="17"/>
        <v>0</v>
      </c>
      <c r="R46" s="54">
        <f t="shared" si="18"/>
        <v>0</v>
      </c>
      <c r="S46" s="55">
        <f t="shared" si="19"/>
        <v>0</v>
      </c>
      <c r="T46" s="54">
        <f t="shared" si="20"/>
        <v>0</v>
      </c>
      <c r="U46" s="55">
        <f t="shared" si="21"/>
        <v>0</v>
      </c>
      <c r="V46" s="54">
        <f t="shared" si="22"/>
        <v>0</v>
      </c>
      <c r="W46" s="56">
        <f t="shared" si="23"/>
        <v>0</v>
      </c>
      <c r="X46" s="55">
        <f t="shared" si="24"/>
        <v>0</v>
      </c>
      <c r="Y46" s="57">
        <f t="shared" si="25"/>
        <v>0</v>
      </c>
      <c r="Z46" s="36">
        <f t="shared" si="0"/>
        <v>0</v>
      </c>
      <c r="AA46" s="36">
        <f t="shared" si="1"/>
        <v>0</v>
      </c>
      <c r="AB46" s="36">
        <f t="shared" si="2"/>
        <v>0</v>
      </c>
      <c r="AC46" s="36">
        <f t="shared" si="3"/>
        <v>0</v>
      </c>
      <c r="AD46" s="36">
        <f t="shared" si="4"/>
        <v>0</v>
      </c>
      <c r="AE46" s="36">
        <f t="shared" si="5"/>
        <v>0</v>
      </c>
      <c r="AF46" s="36">
        <f t="shared" si="6"/>
        <v>0</v>
      </c>
      <c r="AG46" s="36">
        <f t="shared" si="7"/>
        <v>0</v>
      </c>
      <c r="AH46" s="36">
        <f t="shared" si="8"/>
        <v>0</v>
      </c>
      <c r="AI46" s="36"/>
      <c r="AJ46" s="36">
        <f t="shared" si="9"/>
        <v>0</v>
      </c>
      <c r="AK46" s="29">
        <f t="shared" si="10"/>
        <v>0</v>
      </c>
      <c r="AL46" s="29">
        <f t="shared" si="11"/>
        <v>0</v>
      </c>
      <c r="AM46" s="29">
        <f t="shared" si="12"/>
        <v>0</v>
      </c>
      <c r="AN46" s="29">
        <f t="shared" si="13"/>
        <v>0</v>
      </c>
      <c r="AO46" s="29">
        <f t="shared" si="14"/>
        <v>0</v>
      </c>
      <c r="AP46" s="29">
        <f t="shared" si="15"/>
        <v>0</v>
      </c>
      <c r="AQ46" s="29">
        <f t="shared" si="16"/>
        <v>0</v>
      </c>
    </row>
    <row r="47" spans="2:43" ht="27" customHeight="1">
      <c r="B47" s="446"/>
      <c r="C47" s="531"/>
      <c r="D47" s="589"/>
      <c r="E47" s="240"/>
      <c r="F47" s="237"/>
      <c r="G47" s="240"/>
      <c r="H47" s="242"/>
      <c r="I47" s="61" t="s">
        <v>18</v>
      </c>
      <c r="J47" s="248"/>
      <c r="K47" s="248"/>
      <c r="L47" s="249"/>
      <c r="M47" s="250"/>
      <c r="N47" s="85" t="s">
        <v>85</v>
      </c>
      <c r="O47" s="253"/>
      <c r="P47" s="252"/>
      <c r="Q47" s="38">
        <f t="shared" si="17"/>
        <v>0</v>
      </c>
      <c r="R47" s="39">
        <f t="shared" si="18"/>
        <v>0</v>
      </c>
      <c r="S47" s="40">
        <f t="shared" si="19"/>
        <v>0</v>
      </c>
      <c r="T47" s="39">
        <f t="shared" si="20"/>
        <v>0</v>
      </c>
      <c r="U47" s="40">
        <f t="shared" si="21"/>
        <v>0</v>
      </c>
      <c r="V47" s="39">
        <f t="shared" si="22"/>
        <v>0</v>
      </c>
      <c r="W47" s="41">
        <f t="shared" si="23"/>
        <v>0</v>
      </c>
      <c r="X47" s="40">
        <f t="shared" si="24"/>
        <v>0</v>
      </c>
      <c r="Y47" s="42">
        <f t="shared" si="25"/>
        <v>0</v>
      </c>
      <c r="Z47" s="36">
        <f t="shared" si="0"/>
        <v>0</v>
      </c>
      <c r="AA47" s="36">
        <f t="shared" si="1"/>
        <v>0</v>
      </c>
      <c r="AB47" s="36">
        <f t="shared" si="2"/>
        <v>0</v>
      </c>
      <c r="AC47" s="36">
        <f t="shared" si="3"/>
        <v>0</v>
      </c>
      <c r="AD47" s="36">
        <f t="shared" si="4"/>
        <v>0</v>
      </c>
      <c r="AE47" s="36">
        <f t="shared" si="5"/>
        <v>0</v>
      </c>
      <c r="AF47" s="36">
        <f t="shared" si="6"/>
        <v>0</v>
      </c>
      <c r="AG47" s="36">
        <f t="shared" si="7"/>
        <v>0</v>
      </c>
      <c r="AH47" s="36">
        <f t="shared" si="8"/>
        <v>0</v>
      </c>
      <c r="AI47" s="36"/>
      <c r="AJ47" s="36">
        <f t="shared" si="9"/>
        <v>0</v>
      </c>
      <c r="AK47" s="29">
        <f t="shared" si="10"/>
        <v>0</v>
      </c>
      <c r="AL47" s="29">
        <f t="shared" si="11"/>
        <v>0</v>
      </c>
      <c r="AM47" s="29">
        <f t="shared" si="12"/>
        <v>0</v>
      </c>
      <c r="AN47" s="29">
        <f t="shared" si="13"/>
        <v>0</v>
      </c>
      <c r="AO47" s="29">
        <f t="shared" si="14"/>
        <v>0</v>
      </c>
      <c r="AP47" s="29">
        <f t="shared" si="15"/>
        <v>0</v>
      </c>
      <c r="AQ47" s="29">
        <f t="shared" si="16"/>
        <v>0</v>
      </c>
    </row>
    <row r="48" spans="2:43" ht="27" customHeight="1">
      <c r="B48" s="446"/>
      <c r="C48" s="531"/>
      <c r="D48" s="589"/>
      <c r="E48" s="240"/>
      <c r="F48" s="237"/>
      <c r="G48" s="240"/>
      <c r="H48" s="242"/>
      <c r="I48" s="60" t="s">
        <v>18</v>
      </c>
      <c r="J48" s="245"/>
      <c r="K48" s="245"/>
      <c r="L48" s="246"/>
      <c r="M48" s="247"/>
      <c r="N48" s="86" t="s">
        <v>86</v>
      </c>
      <c r="O48" s="251"/>
      <c r="P48" s="252"/>
      <c r="Q48" s="43">
        <f t="shared" si="17"/>
        <v>0</v>
      </c>
      <c r="R48" s="44">
        <f t="shared" si="18"/>
        <v>0</v>
      </c>
      <c r="S48" s="45">
        <f t="shared" si="19"/>
        <v>0</v>
      </c>
      <c r="T48" s="44">
        <f t="shared" si="20"/>
        <v>0</v>
      </c>
      <c r="U48" s="45">
        <f t="shared" si="21"/>
        <v>0</v>
      </c>
      <c r="V48" s="44">
        <f t="shared" si="22"/>
        <v>0</v>
      </c>
      <c r="W48" s="46">
        <f t="shared" si="23"/>
        <v>0</v>
      </c>
      <c r="X48" s="45">
        <f t="shared" si="24"/>
        <v>0</v>
      </c>
      <c r="Y48" s="47">
        <f t="shared" si="25"/>
        <v>0</v>
      </c>
      <c r="Z48" s="36">
        <f t="shared" si="0"/>
        <v>0</v>
      </c>
      <c r="AA48" s="36">
        <f t="shared" si="1"/>
        <v>0</v>
      </c>
      <c r="AB48" s="36">
        <f t="shared" si="2"/>
        <v>0</v>
      </c>
      <c r="AC48" s="36">
        <f t="shared" si="3"/>
        <v>0</v>
      </c>
      <c r="AD48" s="36">
        <f t="shared" si="4"/>
        <v>0</v>
      </c>
      <c r="AE48" s="36">
        <f t="shared" si="5"/>
        <v>0</v>
      </c>
      <c r="AF48" s="36">
        <f t="shared" si="6"/>
        <v>0</v>
      </c>
      <c r="AG48" s="36">
        <f t="shared" si="7"/>
        <v>0</v>
      </c>
      <c r="AH48" s="36">
        <f t="shared" si="8"/>
        <v>0</v>
      </c>
      <c r="AI48" s="36"/>
      <c r="AJ48" s="36">
        <f t="shared" si="9"/>
        <v>0</v>
      </c>
      <c r="AK48" s="29">
        <f t="shared" si="10"/>
        <v>0</v>
      </c>
      <c r="AL48" s="29">
        <f t="shared" si="11"/>
        <v>0</v>
      </c>
      <c r="AM48" s="29">
        <f t="shared" si="12"/>
        <v>0</v>
      </c>
      <c r="AN48" s="29">
        <f t="shared" si="13"/>
        <v>0</v>
      </c>
      <c r="AO48" s="29">
        <f t="shared" si="14"/>
        <v>0</v>
      </c>
      <c r="AP48" s="29">
        <f t="shared" si="15"/>
        <v>0</v>
      </c>
      <c r="AQ48" s="29">
        <f t="shared" si="16"/>
        <v>0</v>
      </c>
    </row>
    <row r="49" spans="2:43" ht="27" customHeight="1">
      <c r="B49" s="446"/>
      <c r="C49" s="531"/>
      <c r="D49" s="589"/>
      <c r="E49" s="240"/>
      <c r="F49" s="237"/>
      <c r="G49" s="240"/>
      <c r="H49" s="242"/>
      <c r="I49" s="61" t="s">
        <v>18</v>
      </c>
      <c r="J49" s="248"/>
      <c r="K49" s="248"/>
      <c r="L49" s="249"/>
      <c r="M49" s="250"/>
      <c r="N49" s="85" t="s">
        <v>87</v>
      </c>
      <c r="O49" s="253"/>
      <c r="P49" s="252"/>
      <c r="Q49" s="48">
        <f t="shared" si="17"/>
        <v>0</v>
      </c>
      <c r="R49" s="49">
        <f t="shared" si="18"/>
        <v>0</v>
      </c>
      <c r="S49" s="50">
        <f t="shared" si="19"/>
        <v>0</v>
      </c>
      <c r="T49" s="49">
        <f t="shared" si="20"/>
        <v>0</v>
      </c>
      <c r="U49" s="50">
        <f t="shared" si="21"/>
        <v>0</v>
      </c>
      <c r="V49" s="49">
        <f t="shared" si="22"/>
        <v>0</v>
      </c>
      <c r="W49" s="51">
        <f t="shared" si="23"/>
        <v>0</v>
      </c>
      <c r="X49" s="50">
        <f t="shared" si="24"/>
        <v>0</v>
      </c>
      <c r="Y49" s="52">
        <f t="shared" si="25"/>
        <v>0</v>
      </c>
      <c r="Z49" s="36">
        <f t="shared" si="0"/>
        <v>0</v>
      </c>
      <c r="AA49" s="36">
        <f t="shared" si="1"/>
        <v>0</v>
      </c>
      <c r="AB49" s="36">
        <f t="shared" si="2"/>
        <v>0</v>
      </c>
      <c r="AC49" s="36">
        <f t="shared" si="3"/>
        <v>0</v>
      </c>
      <c r="AD49" s="36">
        <f t="shared" si="4"/>
        <v>0</v>
      </c>
      <c r="AE49" s="36">
        <f t="shared" si="5"/>
        <v>0</v>
      </c>
      <c r="AF49" s="36">
        <f t="shared" si="6"/>
        <v>0</v>
      </c>
      <c r="AG49" s="36">
        <f t="shared" si="7"/>
        <v>0</v>
      </c>
      <c r="AH49" s="36">
        <f t="shared" si="8"/>
        <v>0</v>
      </c>
      <c r="AI49" s="36"/>
      <c r="AJ49" s="36">
        <f t="shared" si="9"/>
        <v>0</v>
      </c>
      <c r="AK49" s="29">
        <f t="shared" si="10"/>
        <v>0</v>
      </c>
      <c r="AL49" s="29">
        <f t="shared" si="11"/>
        <v>0</v>
      </c>
      <c r="AM49" s="29">
        <f t="shared" si="12"/>
        <v>0</v>
      </c>
      <c r="AN49" s="29">
        <f t="shared" si="13"/>
        <v>0</v>
      </c>
      <c r="AO49" s="29">
        <f t="shared" si="14"/>
        <v>0</v>
      </c>
      <c r="AP49" s="29">
        <f t="shared" si="15"/>
        <v>0</v>
      </c>
      <c r="AQ49" s="29">
        <f t="shared" si="16"/>
        <v>0</v>
      </c>
    </row>
    <row r="50" spans="2:43" ht="27" customHeight="1">
      <c r="B50" s="446"/>
      <c r="C50" s="531"/>
      <c r="D50" s="589"/>
      <c r="E50" s="240"/>
      <c r="F50" s="237"/>
      <c r="G50" s="240"/>
      <c r="H50" s="242"/>
      <c r="I50" s="60" t="s">
        <v>18</v>
      </c>
      <c r="J50" s="245"/>
      <c r="K50" s="245"/>
      <c r="L50" s="246"/>
      <c r="M50" s="247"/>
      <c r="N50" s="86" t="s">
        <v>87</v>
      </c>
      <c r="O50" s="251"/>
      <c r="P50" s="252"/>
      <c r="Q50" s="53">
        <f t="shared" si="17"/>
        <v>0</v>
      </c>
      <c r="R50" s="54">
        <f t="shared" si="18"/>
        <v>0</v>
      </c>
      <c r="S50" s="55">
        <f t="shared" si="19"/>
        <v>0</v>
      </c>
      <c r="T50" s="54">
        <f t="shared" si="20"/>
        <v>0</v>
      </c>
      <c r="U50" s="55">
        <f t="shared" si="21"/>
        <v>0</v>
      </c>
      <c r="V50" s="54">
        <f t="shared" si="22"/>
        <v>0</v>
      </c>
      <c r="W50" s="56">
        <f t="shared" si="23"/>
        <v>0</v>
      </c>
      <c r="X50" s="55">
        <f t="shared" si="24"/>
        <v>0</v>
      </c>
      <c r="Y50" s="57">
        <f t="shared" si="25"/>
        <v>0</v>
      </c>
      <c r="Z50" s="36">
        <f t="shared" si="0"/>
        <v>0</v>
      </c>
      <c r="AA50" s="36">
        <f t="shared" si="1"/>
        <v>0</v>
      </c>
      <c r="AB50" s="36">
        <f t="shared" si="2"/>
        <v>0</v>
      </c>
      <c r="AC50" s="36">
        <f t="shared" si="3"/>
        <v>0</v>
      </c>
      <c r="AD50" s="36">
        <f t="shared" si="4"/>
        <v>0</v>
      </c>
      <c r="AE50" s="36">
        <f t="shared" si="5"/>
        <v>0</v>
      </c>
      <c r="AF50" s="36">
        <f t="shared" si="6"/>
        <v>0</v>
      </c>
      <c r="AG50" s="36">
        <f t="shared" si="7"/>
        <v>0</v>
      </c>
      <c r="AH50" s="36">
        <f t="shared" si="8"/>
        <v>0</v>
      </c>
      <c r="AI50" s="36"/>
      <c r="AJ50" s="36">
        <f t="shared" si="9"/>
        <v>0</v>
      </c>
      <c r="AK50" s="29">
        <f t="shared" si="10"/>
        <v>0</v>
      </c>
      <c r="AL50" s="29">
        <f t="shared" si="11"/>
        <v>0</v>
      </c>
      <c r="AM50" s="29">
        <f t="shared" si="12"/>
        <v>0</v>
      </c>
      <c r="AN50" s="29">
        <f t="shared" si="13"/>
        <v>0</v>
      </c>
      <c r="AO50" s="29">
        <f t="shared" si="14"/>
        <v>0</v>
      </c>
      <c r="AP50" s="29">
        <f t="shared" si="15"/>
        <v>0</v>
      </c>
      <c r="AQ50" s="29">
        <f t="shared" si="16"/>
        <v>0</v>
      </c>
    </row>
    <row r="51" spans="2:43" ht="27" customHeight="1">
      <c r="B51" s="446"/>
      <c r="C51" s="531"/>
      <c r="D51" s="589"/>
      <c r="E51" s="240"/>
      <c r="F51" s="237"/>
      <c r="G51" s="240"/>
      <c r="H51" s="242"/>
      <c r="I51" s="61" t="s">
        <v>18</v>
      </c>
      <c r="J51" s="248"/>
      <c r="K51" s="248"/>
      <c r="L51" s="249"/>
      <c r="M51" s="250"/>
      <c r="N51" s="85" t="s">
        <v>87</v>
      </c>
      <c r="O51" s="253"/>
      <c r="P51" s="252"/>
      <c r="Q51" s="38">
        <f t="shared" si="17"/>
        <v>0</v>
      </c>
      <c r="R51" s="39">
        <f t="shared" si="18"/>
        <v>0</v>
      </c>
      <c r="S51" s="40">
        <f t="shared" si="19"/>
        <v>0</v>
      </c>
      <c r="T51" s="39">
        <f t="shared" si="20"/>
        <v>0</v>
      </c>
      <c r="U51" s="40">
        <f t="shared" si="21"/>
        <v>0</v>
      </c>
      <c r="V51" s="39">
        <f t="shared" si="22"/>
        <v>0</v>
      </c>
      <c r="W51" s="41">
        <f t="shared" si="23"/>
        <v>0</v>
      </c>
      <c r="X51" s="40">
        <f t="shared" si="24"/>
        <v>0</v>
      </c>
      <c r="Y51" s="42">
        <f t="shared" si="25"/>
        <v>0</v>
      </c>
      <c r="Z51" s="36">
        <f t="shared" si="0"/>
        <v>0</v>
      </c>
      <c r="AA51" s="36">
        <f t="shared" si="1"/>
        <v>0</v>
      </c>
      <c r="AB51" s="36">
        <f t="shared" si="2"/>
        <v>0</v>
      </c>
      <c r="AC51" s="36">
        <f t="shared" si="3"/>
        <v>0</v>
      </c>
      <c r="AD51" s="36">
        <f t="shared" si="4"/>
        <v>0</v>
      </c>
      <c r="AE51" s="36">
        <f t="shared" si="5"/>
        <v>0</v>
      </c>
      <c r="AF51" s="36">
        <f t="shared" si="6"/>
        <v>0</v>
      </c>
      <c r="AG51" s="36">
        <f t="shared" si="7"/>
        <v>0</v>
      </c>
      <c r="AH51" s="36">
        <f t="shared" si="8"/>
        <v>0</v>
      </c>
      <c r="AI51" s="36"/>
      <c r="AJ51" s="36">
        <f t="shared" si="9"/>
        <v>0</v>
      </c>
      <c r="AK51" s="29">
        <f t="shared" si="10"/>
        <v>0</v>
      </c>
      <c r="AL51" s="29">
        <f t="shared" si="11"/>
        <v>0</v>
      </c>
      <c r="AM51" s="29">
        <f t="shared" si="12"/>
        <v>0</v>
      </c>
      <c r="AN51" s="29">
        <f t="shared" si="13"/>
        <v>0</v>
      </c>
      <c r="AO51" s="29">
        <f t="shared" si="14"/>
        <v>0</v>
      </c>
      <c r="AP51" s="29">
        <f t="shared" si="15"/>
        <v>0</v>
      </c>
      <c r="AQ51" s="29">
        <f t="shared" si="16"/>
        <v>0</v>
      </c>
    </row>
    <row r="52" spans="2:43" ht="27" customHeight="1">
      <c r="B52" s="446"/>
      <c r="C52" s="531"/>
      <c r="D52" s="589"/>
      <c r="E52" s="240"/>
      <c r="F52" s="237"/>
      <c r="G52" s="240"/>
      <c r="H52" s="242"/>
      <c r="I52" s="60" t="s">
        <v>18</v>
      </c>
      <c r="J52" s="245"/>
      <c r="K52" s="245"/>
      <c r="L52" s="246"/>
      <c r="M52" s="247"/>
      <c r="N52" s="86" t="s">
        <v>88</v>
      </c>
      <c r="O52" s="251"/>
      <c r="P52" s="252"/>
      <c r="Q52" s="43">
        <f t="shared" si="17"/>
        <v>0</v>
      </c>
      <c r="R52" s="44">
        <f t="shared" si="18"/>
        <v>0</v>
      </c>
      <c r="S52" s="45">
        <f t="shared" si="19"/>
        <v>0</v>
      </c>
      <c r="T52" s="44">
        <f t="shared" si="20"/>
        <v>0</v>
      </c>
      <c r="U52" s="45">
        <f t="shared" si="21"/>
        <v>0</v>
      </c>
      <c r="V52" s="44">
        <f t="shared" si="22"/>
        <v>0</v>
      </c>
      <c r="W52" s="46">
        <f t="shared" si="23"/>
        <v>0</v>
      </c>
      <c r="X52" s="45">
        <f t="shared" si="24"/>
        <v>0</v>
      </c>
      <c r="Y52" s="47">
        <f t="shared" si="25"/>
        <v>0</v>
      </c>
      <c r="Z52" s="36">
        <f t="shared" si="0"/>
        <v>0</v>
      </c>
      <c r="AA52" s="36">
        <f t="shared" si="1"/>
        <v>0</v>
      </c>
      <c r="AB52" s="36">
        <f t="shared" si="2"/>
        <v>0</v>
      </c>
      <c r="AC52" s="36">
        <f t="shared" si="3"/>
        <v>0</v>
      </c>
      <c r="AD52" s="36">
        <f t="shared" si="4"/>
        <v>0</v>
      </c>
      <c r="AE52" s="36">
        <f t="shared" si="5"/>
        <v>0</v>
      </c>
      <c r="AF52" s="36">
        <f t="shared" si="6"/>
        <v>0</v>
      </c>
      <c r="AG52" s="36">
        <f t="shared" si="7"/>
        <v>0</v>
      </c>
      <c r="AH52" s="36">
        <f t="shared" si="8"/>
        <v>0</v>
      </c>
      <c r="AI52" s="36"/>
      <c r="AJ52" s="36">
        <f t="shared" si="9"/>
        <v>0</v>
      </c>
      <c r="AK52" s="29">
        <f t="shared" si="10"/>
        <v>0</v>
      </c>
      <c r="AL52" s="29">
        <f t="shared" si="11"/>
        <v>0</v>
      </c>
      <c r="AM52" s="29">
        <f t="shared" si="12"/>
        <v>0</v>
      </c>
      <c r="AN52" s="29">
        <f t="shared" si="13"/>
        <v>0</v>
      </c>
      <c r="AO52" s="29">
        <f t="shared" si="14"/>
        <v>0</v>
      </c>
      <c r="AP52" s="29">
        <f t="shared" si="15"/>
        <v>0</v>
      </c>
      <c r="AQ52" s="29">
        <f t="shared" si="16"/>
        <v>0</v>
      </c>
    </row>
    <row r="53" spans="2:43" ht="27" customHeight="1">
      <c r="B53" s="446"/>
      <c r="C53" s="531"/>
      <c r="D53" s="589"/>
      <c r="E53" s="240"/>
      <c r="F53" s="237"/>
      <c r="G53" s="240"/>
      <c r="H53" s="242"/>
      <c r="I53" s="61" t="s">
        <v>18</v>
      </c>
      <c r="J53" s="248"/>
      <c r="K53" s="248"/>
      <c r="L53" s="249"/>
      <c r="M53" s="250"/>
      <c r="N53" s="85" t="s">
        <v>89</v>
      </c>
      <c r="O53" s="253"/>
      <c r="P53" s="252"/>
      <c r="Q53" s="48">
        <f t="shared" si="17"/>
        <v>0</v>
      </c>
      <c r="R53" s="49">
        <f t="shared" si="18"/>
        <v>0</v>
      </c>
      <c r="S53" s="50">
        <f t="shared" si="19"/>
        <v>0</v>
      </c>
      <c r="T53" s="49">
        <f t="shared" si="20"/>
        <v>0</v>
      </c>
      <c r="U53" s="50">
        <f t="shared" si="21"/>
        <v>0</v>
      </c>
      <c r="V53" s="49">
        <f t="shared" si="22"/>
        <v>0</v>
      </c>
      <c r="W53" s="51">
        <f t="shared" si="23"/>
        <v>0</v>
      </c>
      <c r="X53" s="50">
        <f t="shared" si="24"/>
        <v>0</v>
      </c>
      <c r="Y53" s="52">
        <f t="shared" si="25"/>
        <v>0</v>
      </c>
      <c r="Z53" s="36">
        <f t="shared" si="0"/>
        <v>0</v>
      </c>
      <c r="AA53" s="36">
        <f t="shared" si="1"/>
        <v>0</v>
      </c>
      <c r="AB53" s="36">
        <f t="shared" si="2"/>
        <v>0</v>
      </c>
      <c r="AC53" s="36">
        <f t="shared" si="3"/>
        <v>0</v>
      </c>
      <c r="AD53" s="36">
        <f t="shared" si="4"/>
        <v>0</v>
      </c>
      <c r="AE53" s="36">
        <f t="shared" si="5"/>
        <v>0</v>
      </c>
      <c r="AF53" s="36">
        <f t="shared" si="6"/>
        <v>0</v>
      </c>
      <c r="AG53" s="36">
        <f t="shared" si="7"/>
        <v>0</v>
      </c>
      <c r="AH53" s="36">
        <f t="shared" si="8"/>
        <v>0</v>
      </c>
      <c r="AI53" s="36"/>
      <c r="AJ53" s="36">
        <f t="shared" si="9"/>
        <v>0</v>
      </c>
      <c r="AK53" s="29">
        <f t="shared" si="10"/>
        <v>0</v>
      </c>
      <c r="AL53" s="29">
        <f t="shared" si="11"/>
        <v>0</v>
      </c>
      <c r="AM53" s="29">
        <f t="shared" si="12"/>
        <v>0</v>
      </c>
      <c r="AN53" s="29">
        <f t="shared" si="13"/>
        <v>0</v>
      </c>
      <c r="AO53" s="29">
        <f t="shared" si="14"/>
        <v>0</v>
      </c>
      <c r="AP53" s="29">
        <f t="shared" si="15"/>
        <v>0</v>
      </c>
      <c r="AQ53" s="29">
        <f t="shared" si="16"/>
        <v>0</v>
      </c>
    </row>
    <row r="54" spans="2:47" ht="27" customHeight="1">
      <c r="B54" s="446"/>
      <c r="C54" s="531"/>
      <c r="D54" s="589"/>
      <c r="E54" s="240"/>
      <c r="F54" s="237"/>
      <c r="G54" s="240"/>
      <c r="H54" s="242"/>
      <c r="I54" s="60" t="s">
        <v>18</v>
      </c>
      <c r="J54" s="245"/>
      <c r="K54" s="245"/>
      <c r="L54" s="246"/>
      <c r="M54" s="247"/>
      <c r="N54" s="86" t="s">
        <v>80</v>
      </c>
      <c r="O54" s="251"/>
      <c r="P54" s="252"/>
      <c r="Q54" s="53">
        <f t="shared" si="17"/>
        <v>0</v>
      </c>
      <c r="R54" s="54">
        <f t="shared" si="18"/>
        <v>0</v>
      </c>
      <c r="S54" s="55">
        <f t="shared" si="19"/>
        <v>0</v>
      </c>
      <c r="T54" s="54">
        <f t="shared" si="20"/>
        <v>0</v>
      </c>
      <c r="U54" s="55">
        <f t="shared" si="21"/>
        <v>0</v>
      </c>
      <c r="V54" s="54">
        <f t="shared" si="22"/>
        <v>0</v>
      </c>
      <c r="W54" s="56">
        <f t="shared" si="23"/>
        <v>0</v>
      </c>
      <c r="X54" s="55">
        <f t="shared" si="24"/>
        <v>0</v>
      </c>
      <c r="Y54" s="57">
        <f t="shared" si="25"/>
        <v>0</v>
      </c>
      <c r="Z54" s="36">
        <f t="shared" si="0"/>
        <v>0</v>
      </c>
      <c r="AA54" s="36">
        <f t="shared" si="1"/>
        <v>0</v>
      </c>
      <c r="AB54" s="36">
        <f t="shared" si="2"/>
        <v>0</v>
      </c>
      <c r="AC54" s="36">
        <f t="shared" si="3"/>
        <v>0</v>
      </c>
      <c r="AD54" s="36">
        <f t="shared" si="4"/>
        <v>0</v>
      </c>
      <c r="AE54" s="36">
        <f t="shared" si="5"/>
        <v>0</v>
      </c>
      <c r="AF54" s="36">
        <f t="shared" si="6"/>
        <v>0</v>
      </c>
      <c r="AG54" s="36">
        <f t="shared" si="7"/>
        <v>0</v>
      </c>
      <c r="AH54" s="36">
        <f t="shared" si="8"/>
        <v>0</v>
      </c>
      <c r="AI54" s="36"/>
      <c r="AJ54" s="36">
        <f t="shared" si="9"/>
        <v>0</v>
      </c>
      <c r="AK54" s="29">
        <f t="shared" si="10"/>
        <v>0</v>
      </c>
      <c r="AL54" s="29">
        <f t="shared" si="11"/>
        <v>0</v>
      </c>
      <c r="AM54" s="29">
        <f t="shared" si="12"/>
        <v>0</v>
      </c>
      <c r="AN54" s="29">
        <f t="shared" si="13"/>
        <v>0</v>
      </c>
      <c r="AO54" s="29">
        <f t="shared" si="14"/>
        <v>0</v>
      </c>
      <c r="AP54" s="29">
        <f t="shared" si="15"/>
        <v>0</v>
      </c>
      <c r="AQ54" s="29">
        <f t="shared" si="16"/>
        <v>0</v>
      </c>
      <c r="AT54" s="312"/>
      <c r="AU54" s="312"/>
    </row>
    <row r="55" spans="2:47" ht="27" customHeight="1">
      <c r="B55" s="446"/>
      <c r="C55" s="531"/>
      <c r="D55" s="589"/>
      <c r="E55" s="240"/>
      <c r="F55" s="237"/>
      <c r="G55" s="240"/>
      <c r="H55" s="242"/>
      <c r="I55" s="61" t="s">
        <v>18</v>
      </c>
      <c r="J55" s="248"/>
      <c r="K55" s="248"/>
      <c r="L55" s="249"/>
      <c r="M55" s="250"/>
      <c r="N55" s="85" t="s">
        <v>90</v>
      </c>
      <c r="O55" s="253"/>
      <c r="P55" s="252"/>
      <c r="Q55" s="38">
        <f t="shared" si="17"/>
        <v>0</v>
      </c>
      <c r="R55" s="39">
        <f t="shared" si="18"/>
        <v>0</v>
      </c>
      <c r="S55" s="40">
        <f t="shared" si="19"/>
        <v>0</v>
      </c>
      <c r="T55" s="39">
        <f t="shared" si="20"/>
        <v>0</v>
      </c>
      <c r="U55" s="40">
        <f t="shared" si="21"/>
        <v>0</v>
      </c>
      <c r="V55" s="39">
        <f t="shared" si="22"/>
        <v>0</v>
      </c>
      <c r="W55" s="41">
        <f t="shared" si="23"/>
        <v>0</v>
      </c>
      <c r="X55" s="40">
        <f t="shared" si="24"/>
        <v>0</v>
      </c>
      <c r="Y55" s="42">
        <f t="shared" si="25"/>
        <v>0</v>
      </c>
      <c r="Z55" s="36">
        <f t="shared" si="0"/>
        <v>0</v>
      </c>
      <c r="AA55" s="36">
        <f t="shared" si="1"/>
        <v>0</v>
      </c>
      <c r="AB55" s="36">
        <f t="shared" si="2"/>
        <v>0</v>
      </c>
      <c r="AC55" s="36">
        <f t="shared" si="3"/>
        <v>0</v>
      </c>
      <c r="AD55" s="36">
        <f t="shared" si="4"/>
        <v>0</v>
      </c>
      <c r="AE55" s="36">
        <f t="shared" si="5"/>
        <v>0</v>
      </c>
      <c r="AF55" s="36">
        <f t="shared" si="6"/>
        <v>0</v>
      </c>
      <c r="AG55" s="36">
        <f t="shared" si="7"/>
        <v>0</v>
      </c>
      <c r="AH55" s="36">
        <f t="shared" si="8"/>
        <v>0</v>
      </c>
      <c r="AI55" s="36"/>
      <c r="AJ55" s="36">
        <f t="shared" si="9"/>
        <v>0</v>
      </c>
      <c r="AK55" s="29">
        <f t="shared" si="10"/>
        <v>0</v>
      </c>
      <c r="AL55" s="29">
        <f t="shared" si="11"/>
        <v>0</v>
      </c>
      <c r="AM55" s="29">
        <f t="shared" si="12"/>
        <v>0</v>
      </c>
      <c r="AN55" s="29">
        <f t="shared" si="13"/>
        <v>0</v>
      </c>
      <c r="AO55" s="29">
        <f t="shared" si="14"/>
        <v>0</v>
      </c>
      <c r="AP55" s="29">
        <f t="shared" si="15"/>
        <v>0</v>
      </c>
      <c r="AQ55" s="29">
        <f t="shared" si="16"/>
        <v>0</v>
      </c>
      <c r="AT55" s="312"/>
      <c r="AU55" s="312"/>
    </row>
    <row r="56" spans="2:47" ht="27" customHeight="1">
      <c r="B56" s="446"/>
      <c r="C56" s="531"/>
      <c r="D56" s="589"/>
      <c r="E56" s="240"/>
      <c r="F56" s="237"/>
      <c r="G56" s="240"/>
      <c r="H56" s="242"/>
      <c r="I56" s="61" t="s">
        <v>18</v>
      </c>
      <c r="J56" s="248"/>
      <c r="K56" s="248"/>
      <c r="L56" s="249"/>
      <c r="M56" s="250"/>
      <c r="N56" s="85" t="s">
        <v>91</v>
      </c>
      <c r="O56" s="254"/>
      <c r="P56" s="313"/>
      <c r="Q56" s="53">
        <f t="shared" si="17"/>
        <v>0</v>
      </c>
      <c r="R56" s="54">
        <f t="shared" si="18"/>
        <v>0</v>
      </c>
      <c r="S56" s="55">
        <f t="shared" si="19"/>
        <v>0</v>
      </c>
      <c r="T56" s="54">
        <f t="shared" si="20"/>
        <v>0</v>
      </c>
      <c r="U56" s="55">
        <f t="shared" si="21"/>
        <v>0</v>
      </c>
      <c r="V56" s="54">
        <f t="shared" si="22"/>
        <v>0</v>
      </c>
      <c r="W56" s="56">
        <f t="shared" si="23"/>
        <v>0</v>
      </c>
      <c r="X56" s="55">
        <f t="shared" si="24"/>
        <v>0</v>
      </c>
      <c r="Y56" s="57">
        <f t="shared" si="25"/>
        <v>0</v>
      </c>
      <c r="Z56" s="36">
        <f t="shared" si="0"/>
        <v>0</v>
      </c>
      <c r="AA56" s="36">
        <f t="shared" si="1"/>
        <v>0</v>
      </c>
      <c r="AB56" s="36">
        <f t="shared" si="2"/>
        <v>0</v>
      </c>
      <c r="AC56" s="36">
        <f t="shared" si="3"/>
        <v>0</v>
      </c>
      <c r="AD56" s="36">
        <f t="shared" si="4"/>
        <v>0</v>
      </c>
      <c r="AE56" s="36">
        <f t="shared" si="5"/>
        <v>0</v>
      </c>
      <c r="AF56" s="36">
        <f t="shared" si="6"/>
        <v>0</v>
      </c>
      <c r="AG56" s="36">
        <f t="shared" si="7"/>
        <v>0</v>
      </c>
      <c r="AH56" s="36">
        <f t="shared" si="8"/>
        <v>0</v>
      </c>
      <c r="AI56" s="36"/>
      <c r="AJ56" s="36">
        <f t="shared" si="9"/>
        <v>0</v>
      </c>
      <c r="AK56" s="29">
        <f t="shared" si="10"/>
        <v>0</v>
      </c>
      <c r="AL56" s="29">
        <f t="shared" si="11"/>
        <v>0</v>
      </c>
      <c r="AM56" s="29">
        <f t="shared" si="12"/>
        <v>0</v>
      </c>
      <c r="AN56" s="29">
        <f t="shared" si="13"/>
        <v>0</v>
      </c>
      <c r="AO56" s="29">
        <f t="shared" si="14"/>
        <v>0</v>
      </c>
      <c r="AP56" s="29">
        <f t="shared" si="15"/>
        <v>0</v>
      </c>
      <c r="AQ56" s="29">
        <f t="shared" si="16"/>
        <v>0</v>
      </c>
      <c r="AT56" s="312"/>
      <c r="AU56" s="312"/>
    </row>
    <row r="57" spans="2:47" ht="27" customHeight="1" hidden="1">
      <c r="B57" s="225" t="s">
        <v>196</v>
      </c>
      <c r="C57" s="82"/>
      <c r="D57" s="429"/>
      <c r="E57" s="83"/>
      <c r="F57" s="68"/>
      <c r="G57" s="89"/>
      <c r="H57" s="566" t="s">
        <v>92</v>
      </c>
      <c r="I57" s="567"/>
      <c r="J57" s="91"/>
      <c r="K57" s="90" t="s">
        <v>23</v>
      </c>
      <c r="O57" s="530" t="s">
        <v>220</v>
      </c>
      <c r="P57" s="530"/>
      <c r="AT57" s="312"/>
      <c r="AU57" s="312"/>
    </row>
    <row r="58" spans="2:47" ht="27" customHeight="1" hidden="1">
      <c r="B58" s="30" t="s">
        <v>73</v>
      </c>
      <c r="C58" s="82"/>
      <c r="D58" s="429"/>
      <c r="E58" s="83"/>
      <c r="F58" s="68"/>
      <c r="G58" s="89"/>
      <c r="H58" s="566" t="s">
        <v>92</v>
      </c>
      <c r="I58" s="567"/>
      <c r="J58" s="91"/>
      <c r="K58" s="90" t="s">
        <v>23</v>
      </c>
      <c r="O58" s="526"/>
      <c r="P58" s="526"/>
      <c r="Q58" s="111"/>
      <c r="R58" s="111"/>
      <c r="S58" s="111"/>
      <c r="T58" s="111"/>
      <c r="AT58" s="312"/>
      <c r="AU58" s="312"/>
    </row>
    <row r="59" spans="16:17" ht="13.5" customHeight="1">
      <c r="P59" s="526" t="s">
        <v>426</v>
      </c>
      <c r="Q59" s="312"/>
    </row>
    <row r="60" spans="15:17" ht="12.75">
      <c r="O60" s="312"/>
      <c r="P60" s="526"/>
      <c r="Q60" s="312"/>
    </row>
    <row r="61" spans="15:17" ht="12.75">
      <c r="O61" s="312"/>
      <c r="P61" s="526"/>
      <c r="Q61" s="312"/>
    </row>
    <row r="62" spans="15:17" ht="12.75">
      <c r="O62" s="312"/>
      <c r="P62" s="312"/>
      <c r="Q62" s="312"/>
    </row>
    <row r="63" spans="15:17" ht="12.75">
      <c r="O63" s="312"/>
      <c r="P63" s="312"/>
      <c r="Q63" s="312"/>
    </row>
  </sheetData>
  <sheetProtection selectLockedCells="1"/>
  <protectedRanges>
    <protectedRange sqref="C3:D7 O42:P56 C11:G11 C13:F14 C18:G18 I18 C20:F22 C25:E25 J25 G29 E29:E31 C34:I34 C35:G35 E36 G36 E37:K38 C39:D39 C42:H56 J42:M56 P27:P28 C16:G16 F4:F5 C26:G28 D8:E9 C9" name="範囲1"/>
  </protectedRanges>
  <mergeCells count="137">
    <mergeCell ref="C56:D56"/>
    <mergeCell ref="P40:P41"/>
    <mergeCell ref="C49:D49"/>
    <mergeCell ref="C50:D50"/>
    <mergeCell ref="C51:D51"/>
    <mergeCell ref="C52:D52"/>
    <mergeCell ref="C53:D53"/>
    <mergeCell ref="C54:D54"/>
    <mergeCell ref="C45:D45"/>
    <mergeCell ref="C46:D46"/>
    <mergeCell ref="C47:D47"/>
    <mergeCell ref="C48:D48"/>
    <mergeCell ref="N7:P7"/>
    <mergeCell ref="C55:D55"/>
    <mergeCell ref="C38:D38"/>
    <mergeCell ref="D39:E39"/>
    <mergeCell ref="C42:D42"/>
    <mergeCell ref="C41:D41"/>
    <mergeCell ref="C43:D43"/>
    <mergeCell ref="C44:D44"/>
    <mergeCell ref="C24:D24"/>
    <mergeCell ref="C25:D25"/>
    <mergeCell ref="C26:D26"/>
    <mergeCell ref="C27:D27"/>
    <mergeCell ref="C28:D28"/>
    <mergeCell ref="C35:D35"/>
    <mergeCell ref="C34:D34"/>
    <mergeCell ref="C14:D14"/>
    <mergeCell ref="C15:D15"/>
    <mergeCell ref="C16:D16"/>
    <mergeCell ref="C17:D17"/>
    <mergeCell ref="C18:D18"/>
    <mergeCell ref="C22:D22"/>
    <mergeCell ref="C21:D21"/>
    <mergeCell ref="C3:D3"/>
    <mergeCell ref="C4:D4"/>
    <mergeCell ref="C5:D5"/>
    <mergeCell ref="C6:D6"/>
    <mergeCell ref="G13:G14"/>
    <mergeCell ref="C10:D10"/>
    <mergeCell ref="C11:D11"/>
    <mergeCell ref="C12:D12"/>
    <mergeCell ref="C13:D13"/>
    <mergeCell ref="C8:D8"/>
    <mergeCell ref="G20:G22"/>
    <mergeCell ref="F40:G40"/>
    <mergeCell ref="B10:B11"/>
    <mergeCell ref="B17:B18"/>
    <mergeCell ref="B29:B30"/>
    <mergeCell ref="C23:E23"/>
    <mergeCell ref="F10:G10"/>
    <mergeCell ref="C19:D19"/>
    <mergeCell ref="C20:D20"/>
    <mergeCell ref="F11:G11"/>
    <mergeCell ref="H26:I26"/>
    <mergeCell ref="H27:I27"/>
    <mergeCell ref="C31:E31"/>
    <mergeCell ref="C29:D29"/>
    <mergeCell ref="C30:D30"/>
    <mergeCell ref="C33:D33"/>
    <mergeCell ref="H58:I58"/>
    <mergeCell ref="H25:I25"/>
    <mergeCell ref="F17:G17"/>
    <mergeCell ref="I40:L40"/>
    <mergeCell ref="H57:I57"/>
    <mergeCell ref="J26:O26"/>
    <mergeCell ref="J27:O27"/>
    <mergeCell ref="J28:O28"/>
    <mergeCell ref="O40:O41"/>
    <mergeCell ref="M40:N41"/>
    <mergeCell ref="E30:K30"/>
    <mergeCell ref="Y40:Y41"/>
    <mergeCell ref="Q40:Q41"/>
    <mergeCell ref="R40:R41"/>
    <mergeCell ref="C32:E32"/>
    <mergeCell ref="F32:G32"/>
    <mergeCell ref="E38:K38"/>
    <mergeCell ref="C40:E40"/>
    <mergeCell ref="C36:D36"/>
    <mergeCell ref="C37:D37"/>
    <mergeCell ref="F18:G18"/>
    <mergeCell ref="F23:G23"/>
    <mergeCell ref="AG40:AG41"/>
    <mergeCell ref="B15:B16"/>
    <mergeCell ref="B32:B33"/>
    <mergeCell ref="B40:B41"/>
    <mergeCell ref="B23:B24"/>
    <mergeCell ref="E37:K37"/>
    <mergeCell ref="B36:B38"/>
    <mergeCell ref="H40:H41"/>
    <mergeCell ref="AO40:AO41"/>
    <mergeCell ref="AP40:AP41"/>
    <mergeCell ref="AQ40:AQ41"/>
    <mergeCell ref="AJ40:AJ41"/>
    <mergeCell ref="AK40:AK41"/>
    <mergeCell ref="AL40:AL41"/>
    <mergeCell ref="AM40:AM41"/>
    <mergeCell ref="AN40:AN41"/>
    <mergeCell ref="AD40:AD41"/>
    <mergeCell ref="S40:S41"/>
    <mergeCell ref="T40:T41"/>
    <mergeCell ref="U40:U41"/>
    <mergeCell ref="AF40:AF41"/>
    <mergeCell ref="W40:W41"/>
    <mergeCell ref="X40:X41"/>
    <mergeCell ref="AE40:AE41"/>
    <mergeCell ref="V40:V41"/>
    <mergeCell ref="Z40:Z41"/>
    <mergeCell ref="P59:P61"/>
    <mergeCell ref="AS3:AS6"/>
    <mergeCell ref="B2:M2"/>
    <mergeCell ref="I19:M21"/>
    <mergeCell ref="O57:P58"/>
    <mergeCell ref="H34:I34"/>
    <mergeCell ref="AH40:AH41"/>
    <mergeCell ref="AA40:AA41"/>
    <mergeCell ref="AB40:AB41"/>
    <mergeCell ref="AC40:AC41"/>
    <mergeCell ref="B1:M1"/>
    <mergeCell ref="H6:M6"/>
    <mergeCell ref="F39:H39"/>
    <mergeCell ref="I39:L39"/>
    <mergeCell ref="M39:N39"/>
    <mergeCell ref="N1:AV2"/>
    <mergeCell ref="I22:L23"/>
    <mergeCell ref="P22:P24"/>
    <mergeCell ref="N3:P6"/>
    <mergeCell ref="H28:I28"/>
    <mergeCell ref="C9:D9"/>
    <mergeCell ref="H7:I7"/>
    <mergeCell ref="J7:M7"/>
    <mergeCell ref="H8:I8"/>
    <mergeCell ref="J8:K8"/>
    <mergeCell ref="L8:M8"/>
    <mergeCell ref="H9:I9"/>
    <mergeCell ref="J9:K9"/>
    <mergeCell ref="L9:M9"/>
  </mergeCells>
  <dataValidations count="22">
    <dataValidation allowBlank="1" showInputMessage="1" showErrorMessage="1" error="カタカナで入力してください。" imeMode="fullKatakana" sqref="F25:G28 F42:G58 F36 F16:G16 C8 F31:G31 F29 F34:G35 H8 L8 J8"/>
    <dataValidation type="whole" allowBlank="1" showInputMessage="1" showErrorMessage="1" error="半角数字で入力してください。&#10;1 ～ 12" imeMode="off" sqref="K42:K56">
      <formula1>1</formula1>
      <formula2>12</formula2>
    </dataValidation>
    <dataValidation type="whole" allowBlank="1" showInputMessage="1" showErrorMessage="1" error="半角数字で入力してください。&#10;1 ～ 31" imeMode="off" sqref="L42:L56">
      <formula1>1</formula1>
      <formula2>31</formula2>
    </dataValidation>
    <dataValidation type="whole" allowBlank="1" showInputMessage="1" showErrorMessage="1" error="整数で入力してください。" imeMode="off" sqref="M42:M56">
      <formula1>100</formula1>
      <formula2>210</formula2>
    </dataValidation>
    <dataValidation type="whole" allowBlank="1" showInputMessage="1" showErrorMessage="1" imeMode="off" sqref="P27:P28 P42:P56">
      <formula1>100000000</formula1>
      <formula2>999999999</formula2>
    </dataValidation>
    <dataValidation type="whole" allowBlank="1" showInputMessage="1" showErrorMessage="1" error="半角数字で入力してください。&#10;3 or 2 or 1" sqref="H42:H56">
      <formula1>1</formula1>
      <formula2>3</formula2>
    </dataValidation>
    <dataValidation type="list" allowBlank="1" showInputMessage="1" showErrorMessage="1" sqref="H34:I34">
      <formula1>$AA$34:$AB$34</formula1>
    </dataValidation>
    <dataValidation allowBlank="1" showInputMessage="1" showErrorMessage="1" imeMode="fullKatakana" sqref="E15 C12 J25 J57:J58 C15 C19"/>
    <dataValidation allowBlank="1" showInputMessage="1" showErrorMessage="1" imeMode="on" sqref="E16 D57:D58 E11:G11 E13:F14 C42:C58 E18:G18 E20:F22 C34:C37 E42:E58 C31:D31 C25:C29 E34:E35 E37:K37 E25:E28 C9 C11 C13:C14 C16 C18 C20:C22 J9 H9 L9"/>
    <dataValidation type="whole" allowBlank="1" showInputMessage="1" showErrorMessage="1" error="カタカナで入力してください。" imeMode="off" sqref="G29 G36">
      <formula1>15</formula1>
      <formula2>99</formula2>
    </dataValidation>
    <dataValidation type="whole" allowBlank="1" showInputMessage="1" showErrorMessage="1" imeMode="off" sqref="D39:E39">
      <formula1>10000000</formula1>
      <formula2>999999999</formula2>
    </dataValidation>
    <dataValidation type="list" allowBlank="1" showInputMessage="1" showErrorMessage="1" imeMode="on" sqref="C4">
      <formula1>$Z$5:$AD$5</formula1>
    </dataValidation>
    <dataValidation type="list" allowBlank="1" showInputMessage="1" showErrorMessage="1" imeMode="on" sqref="C6:C7">
      <formula1>$Z$6:$AA$6</formula1>
    </dataValidation>
    <dataValidation type="list" showInputMessage="1" showErrorMessage="1" sqref="O42:O56 I18">
      <formula1>$Z$8:$Z$8</formula1>
    </dataValidation>
    <dataValidation type="list" allowBlank="1" showInputMessage="1" showErrorMessage="1" imeMode="on" sqref="C5">
      <formula1>$AK$3:$AR$3</formula1>
    </dataValidation>
    <dataValidation allowBlank="1" showInputMessage="1" showErrorMessage="1" imeMode="hiragana" sqref="E38:K38 E30:K30"/>
    <dataValidation type="whole" allowBlank="1" showInputMessage="1" showErrorMessage="1" imeMode="off" sqref="J42:J56">
      <formula1>18</formula1>
      <formula2>21</formula2>
    </dataValidation>
    <dataValidation type="textLength" allowBlank="1" showInputMessage="1" showErrorMessage="1" imeMode="hiragana" sqref="F4">
      <formula1>1</formula1>
      <formula2>4</formula2>
    </dataValidation>
    <dataValidation type="list" allowBlank="1" showInputMessage="1" showErrorMessage="1" imeMode="on" sqref="E29 E36">
      <formula1>$Z$29:$AA$29</formula1>
    </dataValidation>
    <dataValidation type="list" allowBlank="1" showInputMessage="1" showErrorMessage="1" sqref="H26:I26">
      <formula1>$Z$25:$AB$25</formula1>
    </dataValidation>
    <dataValidation type="list" allowBlank="1" showInputMessage="1" showErrorMessage="1" sqref="H27:I28">
      <formula1>$Z$25:$AC$25</formula1>
    </dataValidation>
    <dataValidation type="list" allowBlank="1" showInputMessage="1" showErrorMessage="1" imeMode="on" sqref="C3">
      <formula1>$AJ$4:$AJ$12</formula1>
    </dataValidation>
  </dataValidations>
  <printOptions/>
  <pageMargins left="0.7" right="0.7" top="0.75" bottom="0.75" header="0.3" footer="0.3"/>
  <pageSetup fitToHeight="1" fitToWidth="1" horizontalDpi="600" verticalDpi="600" orientation="landscape" paperSize="8" scale="52"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CM59"/>
  <sheetViews>
    <sheetView showGridLines="0" showZeros="0" zoomScaleSheetLayoutView="100" zoomScalePageLayoutView="0" workbookViewId="0" topLeftCell="A17">
      <selection activeCell="S34" sqref="S34"/>
    </sheetView>
  </sheetViews>
  <sheetFormatPr defaultColWidth="9.00390625" defaultRowHeight="13.5"/>
  <cols>
    <col min="1" max="1" width="2.125" style="1" customWidth="1"/>
    <col min="2" max="2" width="5.00390625" style="1" customWidth="1"/>
    <col min="3" max="4" width="4.75390625" style="1" customWidth="1"/>
    <col min="5" max="6" width="2.375" style="1" customWidth="1"/>
    <col min="7" max="7" width="4.75390625" style="1" customWidth="1"/>
    <col min="8" max="9" width="2.375" style="1" customWidth="1"/>
    <col min="10" max="10" width="4.75390625" style="1" customWidth="1"/>
    <col min="11" max="11" width="4.875" style="1" customWidth="1"/>
    <col min="12" max="13" width="2.375" style="1" customWidth="1"/>
    <col min="14" max="14" width="1.25" style="1" customWidth="1"/>
    <col min="15" max="15" width="2.25390625" style="1" customWidth="1"/>
    <col min="16" max="16" width="1.25" style="1" customWidth="1"/>
    <col min="17" max="18" width="2.375" style="1" customWidth="1"/>
    <col min="19" max="19" width="4.00390625" style="1" customWidth="1"/>
    <col min="20" max="20" width="2.75390625" style="1" customWidth="1"/>
    <col min="21" max="21" width="2.25390625" style="1" customWidth="1"/>
    <col min="22" max="22" width="2.75390625" style="1" customWidth="1"/>
    <col min="23" max="23" width="2.25390625" style="1" customWidth="1"/>
    <col min="24" max="24" width="2.75390625" style="1" customWidth="1"/>
    <col min="25" max="27" width="2.25390625" style="1" customWidth="1"/>
    <col min="28" max="28" width="1.12109375" style="1" customWidth="1"/>
    <col min="29" max="29" width="1.25" style="1" customWidth="1"/>
    <col min="30" max="30" width="2.375" style="1" customWidth="1"/>
    <col min="31" max="39" width="2.50390625" style="1" customWidth="1"/>
    <col min="40" max="40" width="1.875" style="1" customWidth="1"/>
    <col min="41" max="41" width="4.75390625" style="1" customWidth="1"/>
    <col min="42" max="81" width="2.50390625" style="1" customWidth="1"/>
    <col min="82" max="16384" width="9.00390625" style="1" customWidth="1"/>
  </cols>
  <sheetData>
    <row r="1" spans="1:40" ht="31.5" customHeight="1">
      <c r="A1" s="725" t="s">
        <v>223</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row>
    <row r="2" spans="1:39" ht="24" customHeight="1">
      <c r="A2" s="772"/>
      <c r="B2" s="10"/>
      <c r="C2" s="773"/>
      <c r="D2" s="773"/>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row>
    <row r="3" spans="1:29" ht="17.25" customHeight="1" thickBot="1">
      <c r="A3" s="772"/>
      <c r="C3" s="7"/>
      <c r="D3" s="2"/>
      <c r="E3" s="14"/>
      <c r="F3" s="14"/>
      <c r="G3" s="14"/>
      <c r="H3" s="14"/>
      <c r="I3" s="14"/>
      <c r="J3" s="14"/>
      <c r="K3" s="14"/>
      <c r="L3" s="14"/>
      <c r="M3" s="14"/>
      <c r="N3" s="14"/>
      <c r="O3" s="14"/>
      <c r="P3" s="14"/>
      <c r="Q3" s="14"/>
      <c r="R3" s="14"/>
      <c r="S3" s="14"/>
      <c r="T3" s="14"/>
      <c r="U3" s="14"/>
      <c r="V3" s="14"/>
      <c r="W3" s="14"/>
      <c r="X3" s="108"/>
      <c r="Y3" s="108"/>
      <c r="Z3" s="109"/>
      <c r="AA3" s="109"/>
      <c r="AB3" s="13"/>
      <c r="AC3" s="13"/>
    </row>
    <row r="4" spans="1:41" ht="14.25" customHeight="1">
      <c r="A4" s="772"/>
      <c r="C4" s="775"/>
      <c r="D4" s="775"/>
      <c r="E4" s="775"/>
      <c r="F4" s="775"/>
      <c r="G4" s="775"/>
      <c r="H4" s="775"/>
      <c r="I4" s="775"/>
      <c r="J4" s="775"/>
      <c r="K4" s="775"/>
      <c r="L4" s="775"/>
      <c r="M4" s="775"/>
      <c r="N4" s="12"/>
      <c r="O4" s="12"/>
      <c r="P4" s="12"/>
      <c r="Q4" s="12"/>
      <c r="R4" s="12"/>
      <c r="S4" s="12"/>
      <c r="T4" s="12"/>
      <c r="U4" s="12"/>
      <c r="V4" s="12"/>
      <c r="W4" s="12"/>
      <c r="X4" s="776" t="s">
        <v>0</v>
      </c>
      <c r="Y4" s="777"/>
      <c r="Z4" s="777"/>
      <c r="AA4" s="778"/>
      <c r="AB4" s="777" t="s">
        <v>1</v>
      </c>
      <c r="AC4" s="777"/>
      <c r="AD4" s="777"/>
      <c r="AE4" s="778"/>
      <c r="AF4" s="776" t="s">
        <v>12</v>
      </c>
      <c r="AG4" s="777"/>
      <c r="AH4" s="777"/>
      <c r="AI4" s="777"/>
      <c r="AJ4" s="778"/>
      <c r="AK4" s="776" t="s">
        <v>2</v>
      </c>
      <c r="AL4" s="777"/>
      <c r="AM4" s="778"/>
      <c r="AN4" s="20"/>
      <c r="AO4" s="20"/>
    </row>
    <row r="5" spans="1:41" ht="24" customHeight="1" thickBot="1">
      <c r="A5" s="772"/>
      <c r="C5" s="775"/>
      <c r="D5" s="775"/>
      <c r="E5" s="775"/>
      <c r="F5" s="775"/>
      <c r="G5" s="775"/>
      <c r="H5" s="775"/>
      <c r="I5" s="775"/>
      <c r="J5" s="775"/>
      <c r="K5" s="775"/>
      <c r="L5" s="775"/>
      <c r="M5" s="775"/>
      <c r="N5" s="22"/>
      <c r="O5" s="22"/>
      <c r="P5" s="22"/>
      <c r="Q5" s="22"/>
      <c r="R5" s="22"/>
      <c r="S5" s="22"/>
      <c r="T5" s="22"/>
      <c r="U5" s="22"/>
      <c r="V5" s="22"/>
      <c r="W5" s="14"/>
      <c r="X5" s="787">
        <f>'入力'!C3</f>
        <v>0</v>
      </c>
      <c r="Y5" s="622"/>
      <c r="Z5" s="622"/>
      <c r="AA5" s="623"/>
      <c r="AB5" s="650">
        <f>'入力'!C4</f>
        <v>0</v>
      </c>
      <c r="AC5" s="788"/>
      <c r="AD5" s="788"/>
      <c r="AE5" s="789"/>
      <c r="AF5" s="790">
        <f>'入力'!C5</f>
        <v>0</v>
      </c>
      <c r="AG5" s="791"/>
      <c r="AH5" s="791"/>
      <c r="AI5" s="791"/>
      <c r="AJ5" s="792"/>
      <c r="AK5" s="790">
        <f>'入力'!C6</f>
        <v>0</v>
      </c>
      <c r="AL5" s="791"/>
      <c r="AM5" s="792"/>
      <c r="AN5" s="11"/>
      <c r="AO5" s="11"/>
    </row>
    <row r="6" spans="1:29" ht="9.75" customHeight="1" thickBot="1">
      <c r="A6" s="772"/>
      <c r="C6" s="2"/>
      <c r="D6" s="2"/>
      <c r="E6" s="424"/>
      <c r="F6" s="424"/>
      <c r="G6" s="424"/>
      <c r="H6" s="424"/>
      <c r="I6" s="424"/>
      <c r="J6" s="424"/>
      <c r="K6" s="424"/>
      <c r="L6" s="424"/>
      <c r="M6" s="424"/>
      <c r="N6" s="424"/>
      <c r="O6" s="424"/>
      <c r="P6" s="10"/>
      <c r="S6" s="19"/>
      <c r="T6" s="19"/>
      <c r="U6" s="19"/>
      <c r="V6" s="19"/>
      <c r="W6" s="19"/>
      <c r="X6" s="407"/>
      <c r="Y6" s="407"/>
      <c r="Z6" s="407"/>
      <c r="AA6" s="407"/>
      <c r="AB6" s="407"/>
      <c r="AC6" s="19"/>
    </row>
    <row r="7" spans="1:78" ht="13.5" customHeight="1">
      <c r="A7" s="772"/>
      <c r="C7" s="709" t="s">
        <v>10</v>
      </c>
      <c r="D7" s="710"/>
      <c r="E7" s="615" t="str">
        <f>IF('入力'!C8=""," ",'入力'!C8&amp;'入力'!E8&amp;"チュウガッコウ")</f>
        <v> </v>
      </c>
      <c r="F7" s="616"/>
      <c r="G7" s="616"/>
      <c r="H7" s="616"/>
      <c r="I7" s="616"/>
      <c r="J7" s="616"/>
      <c r="K7" s="616"/>
      <c r="L7" s="616"/>
      <c r="M7" s="616"/>
      <c r="N7" s="616"/>
      <c r="O7" s="616"/>
      <c r="P7" s="616"/>
      <c r="Q7" s="616"/>
      <c r="R7" s="617"/>
      <c r="S7" s="10"/>
      <c r="T7" s="10"/>
      <c r="U7" s="10"/>
      <c r="V7" s="10"/>
      <c r="W7" s="10"/>
      <c r="X7" s="10"/>
      <c r="Y7" s="10"/>
      <c r="Z7" s="10"/>
      <c r="AA7" s="10"/>
      <c r="AB7" s="10"/>
      <c r="AP7" s="767"/>
      <c r="AQ7" s="767"/>
      <c r="AR7" s="768"/>
      <c r="AS7" s="768"/>
      <c r="AT7" s="768"/>
      <c r="AU7" s="768"/>
      <c r="AV7" s="768"/>
      <c r="AW7" s="768"/>
      <c r="AX7" s="768"/>
      <c r="AY7" s="768"/>
      <c r="AZ7" s="768"/>
      <c r="BA7" s="768"/>
      <c r="BB7" s="768"/>
      <c r="BC7" s="768"/>
      <c r="BD7" s="769"/>
      <c r="BE7" s="779"/>
      <c r="BF7" s="779"/>
      <c r="BG7" s="679"/>
      <c r="BH7" s="679"/>
      <c r="BI7" s="770"/>
      <c r="BJ7" s="770"/>
      <c r="BK7" s="770"/>
      <c r="BL7" s="770"/>
      <c r="BM7" s="770"/>
      <c r="BN7" s="770"/>
      <c r="BO7" s="770"/>
      <c r="BP7" s="770"/>
      <c r="BQ7" s="770"/>
      <c r="BR7" s="444"/>
      <c r="BS7" s="444"/>
      <c r="BT7" s="444"/>
      <c r="BU7" s="444"/>
      <c r="BV7" s="444"/>
      <c r="BW7" s="444"/>
      <c r="BX7" s="444"/>
      <c r="BY7" s="444"/>
      <c r="BZ7" s="444"/>
    </row>
    <row r="8" spans="1:78" ht="12.75" customHeight="1">
      <c r="A8" s="772"/>
      <c r="C8" s="640" t="s">
        <v>11</v>
      </c>
      <c r="D8" s="642"/>
      <c r="E8" s="618" t="str">
        <f>IF('入力'!E9="","　",'入力'!C9&amp;'入力'!E9&amp;"中学校")</f>
        <v>　</v>
      </c>
      <c r="F8" s="619"/>
      <c r="G8" s="619"/>
      <c r="H8" s="619"/>
      <c r="I8" s="619"/>
      <c r="J8" s="619"/>
      <c r="K8" s="619"/>
      <c r="L8" s="619"/>
      <c r="M8" s="619"/>
      <c r="N8" s="619"/>
      <c r="O8" s="619"/>
      <c r="P8" s="619"/>
      <c r="Q8" s="619"/>
      <c r="R8" s="620"/>
      <c r="AP8" s="625"/>
      <c r="AQ8" s="625"/>
      <c r="AR8" s="689"/>
      <c r="AS8" s="689"/>
      <c r="AT8" s="689"/>
      <c r="AU8" s="689"/>
      <c r="AV8" s="689"/>
      <c r="AW8" s="689"/>
      <c r="AX8" s="689"/>
      <c r="AY8" s="689"/>
      <c r="AZ8" s="689"/>
      <c r="BA8" s="689"/>
      <c r="BB8" s="689"/>
      <c r="BC8" s="689"/>
      <c r="BD8" s="779"/>
      <c r="BE8" s="779"/>
      <c r="BF8" s="779"/>
      <c r="BG8" s="681"/>
      <c r="BH8" s="681"/>
      <c r="BI8" s="770"/>
      <c r="BJ8" s="770"/>
      <c r="BK8" s="770"/>
      <c r="BL8" s="770"/>
      <c r="BM8" s="770"/>
      <c r="BN8" s="770"/>
      <c r="BO8" s="770"/>
      <c r="BP8" s="770"/>
      <c r="BQ8" s="770"/>
      <c r="BR8" s="3"/>
      <c r="BS8" s="10"/>
      <c r="BT8" s="10"/>
      <c r="BU8" s="10"/>
      <c r="BV8" s="10"/>
      <c r="BW8" s="10"/>
      <c r="BX8" s="10"/>
      <c r="BY8" s="10"/>
      <c r="BZ8" s="10"/>
    </row>
    <row r="9" spans="1:78" ht="12.75" customHeight="1" thickBot="1">
      <c r="A9" s="772"/>
      <c r="C9" s="624"/>
      <c r="D9" s="626"/>
      <c r="E9" s="621"/>
      <c r="F9" s="622"/>
      <c r="G9" s="622"/>
      <c r="H9" s="622"/>
      <c r="I9" s="622"/>
      <c r="J9" s="622"/>
      <c r="K9" s="622"/>
      <c r="L9" s="622"/>
      <c r="M9" s="622"/>
      <c r="N9" s="622"/>
      <c r="O9" s="622"/>
      <c r="P9" s="622"/>
      <c r="Q9" s="622"/>
      <c r="R9" s="623"/>
      <c r="AP9" s="625"/>
      <c r="AQ9" s="625"/>
      <c r="AR9" s="689"/>
      <c r="AS9" s="689"/>
      <c r="AT9" s="689"/>
      <c r="AU9" s="689"/>
      <c r="AV9" s="689"/>
      <c r="AW9" s="689"/>
      <c r="AX9" s="689"/>
      <c r="AY9" s="689"/>
      <c r="AZ9" s="689"/>
      <c r="BA9" s="689"/>
      <c r="BB9" s="689"/>
      <c r="BC9" s="689"/>
      <c r="BD9" s="779"/>
      <c r="BE9" s="779"/>
      <c r="BF9" s="779"/>
      <c r="BG9" s="10"/>
      <c r="BH9" s="682"/>
      <c r="BI9" s="682"/>
      <c r="BJ9" s="682"/>
      <c r="BK9" s="682"/>
      <c r="BL9" s="682"/>
      <c r="BM9" s="682"/>
      <c r="BN9" s="682"/>
      <c r="BO9" s="682"/>
      <c r="BP9" s="682"/>
      <c r="BQ9" s="682"/>
      <c r="BR9" s="682"/>
      <c r="BS9" s="682"/>
      <c r="BT9" s="682"/>
      <c r="BU9" s="682"/>
      <c r="BV9" s="682"/>
      <c r="BW9" s="682"/>
      <c r="BX9" s="682"/>
      <c r="BY9" s="682"/>
      <c r="BZ9" s="682"/>
    </row>
    <row r="10" spans="1:91" ht="13.5" customHeight="1">
      <c r="A10" s="772"/>
      <c r="C10" s="683" t="s">
        <v>430</v>
      </c>
      <c r="D10" s="423" t="s">
        <v>13</v>
      </c>
      <c r="E10" s="405"/>
      <c r="F10" s="405"/>
      <c r="G10" s="405"/>
      <c r="H10" s="405"/>
      <c r="I10" s="405"/>
      <c r="J10" s="405"/>
      <c r="K10" s="405"/>
      <c r="L10" s="400"/>
      <c r="M10" s="406"/>
      <c r="N10" s="655" t="s">
        <v>432</v>
      </c>
      <c r="O10" s="656"/>
      <c r="P10" s="656"/>
      <c r="Q10" s="656"/>
      <c r="R10" s="657"/>
      <c r="S10" s="631" t="str">
        <f>'入力'!F26&amp;"　"&amp;'入力'!G26</f>
        <v>　</v>
      </c>
      <c r="T10" s="632"/>
      <c r="U10" s="632"/>
      <c r="V10" s="632"/>
      <c r="W10" s="632"/>
      <c r="X10" s="632"/>
      <c r="Y10" s="632"/>
      <c r="Z10" s="711">
        <f>'入力'!H26</f>
        <v>0</v>
      </c>
      <c r="AA10" s="712"/>
      <c r="AB10" s="712"/>
      <c r="AC10" s="712"/>
      <c r="AD10" s="712"/>
      <c r="AE10" s="416"/>
      <c r="AF10" s="405"/>
      <c r="AG10" s="405"/>
      <c r="AH10" s="405"/>
      <c r="AI10" s="405"/>
      <c r="AJ10" s="405"/>
      <c r="AK10" s="405"/>
      <c r="AL10" s="405"/>
      <c r="AM10" s="17"/>
      <c r="AP10" s="767"/>
      <c r="AQ10" s="767"/>
      <c r="AR10" s="767"/>
      <c r="AS10" s="767"/>
      <c r="AT10" s="767"/>
      <c r="AU10" s="767"/>
      <c r="AV10" s="767"/>
      <c r="AW10" s="767"/>
      <c r="AX10" s="767"/>
      <c r="AY10" s="767"/>
      <c r="AZ10" s="767"/>
      <c r="BA10" s="767"/>
      <c r="BB10" s="767"/>
      <c r="BC10" s="767"/>
      <c r="BD10" s="779"/>
      <c r="BE10" s="779"/>
      <c r="BF10" s="779"/>
      <c r="BG10" s="440"/>
      <c r="BH10" s="682"/>
      <c r="BI10" s="682"/>
      <c r="BJ10" s="682"/>
      <c r="BK10" s="682"/>
      <c r="BL10" s="682"/>
      <c r="BM10" s="682"/>
      <c r="BN10" s="682"/>
      <c r="BO10" s="682"/>
      <c r="BP10" s="682"/>
      <c r="BQ10" s="682"/>
      <c r="BR10" s="682"/>
      <c r="BS10" s="682"/>
      <c r="BT10" s="682"/>
      <c r="BU10" s="682"/>
      <c r="BV10" s="682"/>
      <c r="BW10" s="682"/>
      <c r="BX10" s="682"/>
      <c r="BY10" s="682"/>
      <c r="BZ10" s="682"/>
      <c r="CB10" s="679"/>
      <c r="CC10" s="679"/>
      <c r="CD10" s="680"/>
      <c r="CE10" s="680"/>
      <c r="CF10" s="680"/>
      <c r="CG10" s="680"/>
      <c r="CH10" s="680"/>
      <c r="CI10" s="399"/>
      <c r="CJ10" s="399"/>
      <c r="CK10" s="399"/>
      <c r="CL10" s="399"/>
      <c r="CM10" s="10"/>
    </row>
    <row r="11" spans="1:91" ht="12.75" customHeight="1">
      <c r="A11" s="772"/>
      <c r="C11" s="684"/>
      <c r="D11" s="403" t="s">
        <v>14</v>
      </c>
      <c r="E11" s="639">
        <f>'入力'!C11</f>
        <v>0</v>
      </c>
      <c r="F11" s="639"/>
      <c r="G11" s="639"/>
      <c r="H11" s="639"/>
      <c r="I11" s="639"/>
      <c r="J11" s="639"/>
      <c r="K11" s="10"/>
      <c r="L11" s="399"/>
      <c r="M11" s="402"/>
      <c r="N11" s="640" t="s">
        <v>3</v>
      </c>
      <c r="O11" s="641"/>
      <c r="P11" s="641"/>
      <c r="Q11" s="641"/>
      <c r="R11" s="642"/>
      <c r="S11" s="627" t="str">
        <f>'入力'!C26&amp;"　"&amp;'入力'!E26</f>
        <v>　</v>
      </c>
      <c r="T11" s="628"/>
      <c r="U11" s="628"/>
      <c r="V11" s="628"/>
      <c r="W11" s="628"/>
      <c r="X11" s="628"/>
      <c r="Y11" s="628"/>
      <c r="Z11" s="713"/>
      <c r="AA11" s="714"/>
      <c r="AB11" s="714"/>
      <c r="AC11" s="714"/>
      <c r="AD11" s="714"/>
      <c r="AE11" s="417"/>
      <c r="AF11" s="10"/>
      <c r="AG11" s="10"/>
      <c r="AH11" s="10"/>
      <c r="AI11" s="10"/>
      <c r="AJ11" s="10"/>
      <c r="AK11" s="10"/>
      <c r="AL11" s="10"/>
      <c r="AM11" s="9"/>
      <c r="AP11" s="625"/>
      <c r="AQ11" s="625"/>
      <c r="AR11" s="723"/>
      <c r="AS11" s="723"/>
      <c r="AT11" s="723"/>
      <c r="AU11" s="723"/>
      <c r="AV11" s="723"/>
      <c r="AW11" s="723"/>
      <c r="AX11" s="723"/>
      <c r="AY11" s="767"/>
      <c r="AZ11" s="767"/>
      <c r="BA11" s="767"/>
      <c r="BB11" s="767"/>
      <c r="BC11" s="767"/>
      <c r="BD11" s="779"/>
      <c r="BE11" s="779"/>
      <c r="BF11" s="779"/>
      <c r="BG11" s="670"/>
      <c r="BH11" s="670"/>
      <c r="BI11" s="670"/>
      <c r="BJ11" s="670"/>
      <c r="BK11" s="666"/>
      <c r="BL11" s="666"/>
      <c r="BM11" s="666"/>
      <c r="BN11" s="666"/>
      <c r="BO11" s="20"/>
      <c r="BP11" s="20"/>
      <c r="BQ11" s="666"/>
      <c r="BR11" s="666"/>
      <c r="BS11" s="666"/>
      <c r="BT11" s="666"/>
      <c r="BU11" s="20"/>
      <c r="BV11" s="666"/>
      <c r="BW11" s="666"/>
      <c r="BX11" s="666"/>
      <c r="BY11" s="666"/>
      <c r="BZ11" s="20"/>
      <c r="CB11" s="681"/>
      <c r="CC11" s="681"/>
      <c r="CD11" s="680"/>
      <c r="CE11" s="680"/>
      <c r="CF11" s="680"/>
      <c r="CG11" s="680"/>
      <c r="CH11" s="680"/>
      <c r="CI11" s="399"/>
      <c r="CJ11" s="399"/>
      <c r="CK11" s="399"/>
      <c r="CL11" s="399"/>
      <c r="CM11" s="10"/>
    </row>
    <row r="12" spans="1:91" ht="12.75" customHeight="1" thickBot="1">
      <c r="A12" s="772"/>
      <c r="C12" s="684"/>
      <c r="D12" s="688">
        <f>'入力'!C5&amp;'入力'!E11&amp;'入力'!F11</f>
      </c>
      <c r="E12" s="689"/>
      <c r="F12" s="689"/>
      <c r="G12" s="689"/>
      <c r="H12" s="689"/>
      <c r="I12" s="689"/>
      <c r="J12" s="689"/>
      <c r="K12" s="689"/>
      <c r="L12" s="689"/>
      <c r="M12" s="690"/>
      <c r="N12" s="643"/>
      <c r="O12" s="644"/>
      <c r="P12" s="644"/>
      <c r="Q12" s="644"/>
      <c r="R12" s="645"/>
      <c r="S12" s="635"/>
      <c r="T12" s="636"/>
      <c r="U12" s="636"/>
      <c r="V12" s="636"/>
      <c r="W12" s="636"/>
      <c r="X12" s="636"/>
      <c r="Y12" s="636"/>
      <c r="Z12" s="715"/>
      <c r="AA12" s="716"/>
      <c r="AB12" s="716"/>
      <c r="AC12" s="716"/>
      <c r="AD12" s="716"/>
      <c r="AE12" s="418"/>
      <c r="AF12" s="71"/>
      <c r="AG12" s="71"/>
      <c r="AH12" s="71"/>
      <c r="AI12" s="71"/>
      <c r="AJ12" s="71"/>
      <c r="AK12" s="71"/>
      <c r="AL12" s="71"/>
      <c r="AM12" s="415"/>
      <c r="AP12" s="625"/>
      <c r="AQ12" s="625"/>
      <c r="AR12" s="723"/>
      <c r="AS12" s="723"/>
      <c r="AT12" s="723"/>
      <c r="AU12" s="723"/>
      <c r="AV12" s="723"/>
      <c r="AW12" s="723"/>
      <c r="AX12" s="723"/>
      <c r="AY12" s="767"/>
      <c r="AZ12" s="767"/>
      <c r="BA12" s="767"/>
      <c r="BB12" s="767"/>
      <c r="BC12" s="767"/>
      <c r="BD12" s="779"/>
      <c r="BE12" s="779"/>
      <c r="BF12" s="779"/>
      <c r="BG12" s="670"/>
      <c r="BH12" s="670"/>
      <c r="BI12" s="670"/>
      <c r="BJ12" s="670"/>
      <c r="BK12" s="666"/>
      <c r="BL12" s="666"/>
      <c r="BM12" s="666"/>
      <c r="BN12" s="666"/>
      <c r="BO12" s="20"/>
      <c r="BP12" s="20"/>
      <c r="BQ12" s="666"/>
      <c r="BR12" s="666"/>
      <c r="BS12" s="666"/>
      <c r="BT12" s="666"/>
      <c r="BU12" s="20"/>
      <c r="BV12" s="666"/>
      <c r="BW12" s="666"/>
      <c r="BX12" s="666"/>
      <c r="BY12" s="666"/>
      <c r="BZ12" s="20"/>
      <c r="CB12" s="10"/>
      <c r="CC12" s="682"/>
      <c r="CD12" s="682"/>
      <c r="CE12" s="682"/>
      <c r="CF12" s="682"/>
      <c r="CG12" s="682"/>
      <c r="CH12" s="682"/>
      <c r="CI12" s="682"/>
      <c r="CJ12" s="682"/>
      <c r="CK12" s="682"/>
      <c r="CL12" s="682"/>
      <c r="CM12" s="682"/>
    </row>
    <row r="13" spans="1:91" ht="13.5" customHeight="1">
      <c r="A13" s="772"/>
      <c r="C13" s="684"/>
      <c r="D13" s="688"/>
      <c r="E13" s="689"/>
      <c r="F13" s="689"/>
      <c r="G13" s="689"/>
      <c r="H13" s="689"/>
      <c r="I13" s="689"/>
      <c r="J13" s="689"/>
      <c r="K13" s="689"/>
      <c r="L13" s="689"/>
      <c r="M13" s="690"/>
      <c r="N13" s="646" t="s">
        <v>10</v>
      </c>
      <c r="O13" s="647"/>
      <c r="P13" s="647"/>
      <c r="Q13" s="647"/>
      <c r="R13" s="648"/>
      <c r="S13" s="637" t="str">
        <f>'入力'!F27&amp;"　"&amp;'入力'!G27</f>
        <v>　</v>
      </c>
      <c r="T13" s="638"/>
      <c r="U13" s="638"/>
      <c r="V13" s="638"/>
      <c r="W13" s="638"/>
      <c r="X13" s="638"/>
      <c r="Y13" s="638"/>
      <c r="Z13" s="717">
        <f>'入力'!H27</f>
        <v>0</v>
      </c>
      <c r="AA13" s="718"/>
      <c r="AB13" s="718"/>
      <c r="AC13" s="718"/>
      <c r="AD13" s="719"/>
      <c r="AE13" s="625" t="s">
        <v>438</v>
      </c>
      <c r="AF13" s="625"/>
      <c r="AG13" s="625"/>
      <c r="AH13" s="625"/>
      <c r="AI13" s="625"/>
      <c r="AJ13" s="625"/>
      <c r="AK13" s="625"/>
      <c r="AL13" s="625"/>
      <c r="AM13" s="691"/>
      <c r="AP13" s="767"/>
      <c r="AQ13" s="767"/>
      <c r="AR13" s="767"/>
      <c r="AS13" s="767"/>
      <c r="AT13" s="767"/>
      <c r="AU13" s="767"/>
      <c r="AV13" s="767"/>
      <c r="AW13" s="767"/>
      <c r="AX13" s="767"/>
      <c r="AY13" s="767"/>
      <c r="AZ13" s="767"/>
      <c r="BA13" s="767"/>
      <c r="BB13" s="767"/>
      <c r="BC13" s="767"/>
      <c r="BD13" s="769"/>
      <c r="BE13" s="769"/>
      <c r="BF13" s="769"/>
      <c r="BG13" s="677"/>
      <c r="BH13" s="677"/>
      <c r="BI13" s="678"/>
      <c r="BJ13" s="678"/>
      <c r="BK13" s="678"/>
      <c r="BL13" s="678"/>
      <c r="BM13" s="678"/>
      <c r="BN13" s="678"/>
      <c r="BO13" s="678"/>
      <c r="BP13" s="678"/>
      <c r="BQ13" s="678"/>
      <c r="BR13" s="678"/>
      <c r="BS13" s="678"/>
      <c r="BT13" s="678"/>
      <c r="BU13" s="678"/>
      <c r="BV13" s="678"/>
      <c r="BW13" s="445"/>
      <c r="BX13" s="445"/>
      <c r="BY13" s="445"/>
      <c r="BZ13" s="10"/>
      <c r="CB13" s="10"/>
      <c r="CC13" s="682"/>
      <c r="CD13" s="682"/>
      <c r="CE13" s="682"/>
      <c r="CF13" s="682"/>
      <c r="CG13" s="682"/>
      <c r="CH13" s="682"/>
      <c r="CI13" s="682"/>
      <c r="CJ13" s="682"/>
      <c r="CK13" s="682"/>
      <c r="CL13" s="682"/>
      <c r="CM13" s="682"/>
    </row>
    <row r="14" spans="1:91" ht="12.75" customHeight="1">
      <c r="A14" s="772"/>
      <c r="C14" s="684"/>
      <c r="D14" s="419" t="s">
        <v>24</v>
      </c>
      <c r="E14" s="666">
        <f>'入力'!C13</f>
        <v>0</v>
      </c>
      <c r="F14" s="666"/>
      <c r="G14" s="666"/>
      <c r="H14" s="666" t="str">
        <f>IF('入力'!E13="","　","("&amp;'入力'!E13&amp;")")</f>
        <v>　</v>
      </c>
      <c r="I14" s="666"/>
      <c r="J14" s="666"/>
      <c r="K14" s="666">
        <f>'入力'!F13</f>
        <v>0</v>
      </c>
      <c r="L14" s="666"/>
      <c r="M14" s="668"/>
      <c r="N14" s="624" t="s">
        <v>19</v>
      </c>
      <c r="O14" s="625"/>
      <c r="P14" s="625"/>
      <c r="Q14" s="625"/>
      <c r="R14" s="626"/>
      <c r="S14" s="627" t="str">
        <f>'入力'!C27&amp;"　"&amp;'入力'!E27</f>
        <v>　</v>
      </c>
      <c r="T14" s="628"/>
      <c r="U14" s="628"/>
      <c r="V14" s="628"/>
      <c r="W14" s="628"/>
      <c r="X14" s="628"/>
      <c r="Y14" s="628"/>
      <c r="Z14" s="713"/>
      <c r="AA14" s="714"/>
      <c r="AB14" s="714"/>
      <c r="AC14" s="714"/>
      <c r="AD14" s="720"/>
      <c r="AE14" s="692">
        <f>IF('入力'!$Q27=0,"",'入力'!Q27)</f>
      </c>
      <c r="AF14" s="633">
        <f>IF('入力'!$Q27=0,"",IF('入力'!R27=0,"0",'入力'!R27))</f>
      </c>
      <c r="AG14" s="633">
        <f>IF('入力'!$Q27=0,"",IF('入力'!S27=0,"0",'入力'!S27))</f>
      </c>
      <c r="AH14" s="633">
        <f>IF('入力'!$Q27=0,"",IF('入力'!T27=0,"0",'入力'!T27))</f>
      </c>
      <c r="AI14" s="633">
        <f>IF('入力'!$Q27=0,"",IF('入力'!U27=0,"0",'入力'!U27))</f>
      </c>
      <c r="AJ14" s="633">
        <f>IF('入力'!$Q27=0,"",IF('入力'!V27=0,"0",'入力'!V27))</f>
      </c>
      <c r="AK14" s="633">
        <f>IF('入力'!$Q27=0,"",IF('入力'!W27=0,"0",'入力'!W27))</f>
      </c>
      <c r="AL14" s="672">
        <f>IF('入力'!$Q27=0,"",IF('入力'!X27=0,"0",'入力'!X27))</f>
      </c>
      <c r="AM14" s="694">
        <f>IF('入力'!$Q27=0,"",IF('入力'!Y27=0,"0",'入力'!Y27))</f>
      </c>
      <c r="AP14" s="625"/>
      <c r="AQ14" s="625"/>
      <c r="AR14" s="723"/>
      <c r="AS14" s="723"/>
      <c r="AT14" s="723"/>
      <c r="AU14" s="723"/>
      <c r="AV14" s="723"/>
      <c r="AW14" s="723"/>
      <c r="AX14" s="723"/>
      <c r="AY14" s="767"/>
      <c r="AZ14" s="767"/>
      <c r="BA14" s="767"/>
      <c r="BB14" s="767"/>
      <c r="BC14" s="767"/>
      <c r="BD14" s="769"/>
      <c r="BE14" s="769"/>
      <c r="BF14" s="769"/>
      <c r="BG14" s="677"/>
      <c r="BH14" s="677"/>
      <c r="BI14" s="678"/>
      <c r="BJ14" s="678"/>
      <c r="BK14" s="678"/>
      <c r="BL14" s="678"/>
      <c r="BM14" s="678"/>
      <c r="BN14" s="678"/>
      <c r="BO14" s="678"/>
      <c r="BP14" s="678"/>
      <c r="BQ14" s="678"/>
      <c r="BR14" s="678"/>
      <c r="BS14" s="678"/>
      <c r="BT14" s="678"/>
      <c r="BU14" s="678"/>
      <c r="BV14" s="678"/>
      <c r="BW14" s="445"/>
      <c r="BX14" s="445"/>
      <c r="BY14" s="445"/>
      <c r="BZ14" s="10"/>
      <c r="CB14" s="670"/>
      <c r="CC14" s="670"/>
      <c r="CD14" s="652"/>
      <c r="CE14" s="652"/>
      <c r="CF14" s="652"/>
      <c r="CG14" s="652"/>
      <c r="CH14" s="652"/>
      <c r="CI14" s="652"/>
      <c r="CJ14" s="652"/>
      <c r="CK14" s="652"/>
      <c r="CL14" s="652"/>
      <c r="CM14" s="652"/>
    </row>
    <row r="15" spans="1:91" ht="12.75" customHeight="1" thickBot="1">
      <c r="A15" s="772"/>
      <c r="C15" s="685"/>
      <c r="D15" s="420" t="s">
        <v>26</v>
      </c>
      <c r="E15" s="667">
        <f>'入力'!C14</f>
        <v>0</v>
      </c>
      <c r="F15" s="667"/>
      <c r="G15" s="667"/>
      <c r="H15" s="667" t="str">
        <f>IF('入力'!E14="","　","("&amp;'入力'!E14&amp;")")</f>
        <v>　</v>
      </c>
      <c r="I15" s="667"/>
      <c r="J15" s="667"/>
      <c r="K15" s="667">
        <f>'入力'!F14</f>
        <v>0</v>
      </c>
      <c r="L15" s="667"/>
      <c r="M15" s="669"/>
      <c r="N15" s="624"/>
      <c r="O15" s="625"/>
      <c r="P15" s="625"/>
      <c r="Q15" s="625"/>
      <c r="R15" s="626"/>
      <c r="S15" s="635"/>
      <c r="T15" s="636"/>
      <c r="U15" s="636"/>
      <c r="V15" s="636"/>
      <c r="W15" s="636"/>
      <c r="X15" s="636"/>
      <c r="Y15" s="636"/>
      <c r="Z15" s="715"/>
      <c r="AA15" s="716"/>
      <c r="AB15" s="716"/>
      <c r="AC15" s="716"/>
      <c r="AD15" s="721"/>
      <c r="AE15" s="693"/>
      <c r="AF15" s="634">
        <f>IF('入力'!$Q30=0,"",IF('入力'!R30=0,"0",'入力'!R30))</f>
      </c>
      <c r="AG15" s="634">
        <f>IF('入力'!$Q30=0,"",IF('入力'!S30=0,"0",'入力'!S30))</f>
      </c>
      <c r="AH15" s="634">
        <f>IF('入力'!$Q30=0,"",IF('入力'!T30=0,"0",'入力'!T30))</f>
      </c>
      <c r="AI15" s="634">
        <f>IF('入力'!$Q30=0,"",IF('入力'!U30=0,"0",'入力'!U30))</f>
      </c>
      <c r="AJ15" s="634">
        <f>IF('入力'!$Q30=0,"",IF('入力'!V30=0,"0",'入力'!V30))</f>
      </c>
      <c r="AK15" s="634">
        <f>IF('入力'!$Q30=0,"",IF('入力'!W30=0,"0",'入力'!W30))</f>
      </c>
      <c r="AL15" s="673">
        <f>IF('入力'!$Q30=0,"",IF('入力'!X30=0,"0",'入力'!X30))</f>
      </c>
      <c r="AM15" s="695">
        <f>IF('入力'!$Q30=0,"",IF('入力'!Y30=0,"0",'入力'!Y30))</f>
      </c>
      <c r="AP15" s="625"/>
      <c r="AQ15" s="625"/>
      <c r="AR15" s="723"/>
      <c r="AS15" s="723"/>
      <c r="AT15" s="723"/>
      <c r="AU15" s="723"/>
      <c r="AV15" s="723"/>
      <c r="AW15" s="723"/>
      <c r="AX15" s="723"/>
      <c r="AY15" s="767"/>
      <c r="AZ15" s="767"/>
      <c r="BA15" s="767"/>
      <c r="BB15" s="767"/>
      <c r="BC15" s="767"/>
      <c r="BD15" s="769"/>
      <c r="BE15" s="769"/>
      <c r="BF15" s="769"/>
      <c r="BG15" s="679"/>
      <c r="BH15" s="679"/>
      <c r="BI15" s="770"/>
      <c r="BJ15" s="770"/>
      <c r="BK15" s="770"/>
      <c r="BL15" s="770"/>
      <c r="BM15" s="770"/>
      <c r="BN15" s="770"/>
      <c r="BO15" s="770"/>
      <c r="BP15" s="770"/>
      <c r="BQ15" s="770"/>
      <c r="BR15" s="15"/>
      <c r="BS15" s="771"/>
      <c r="BT15" s="771"/>
      <c r="BU15" s="771"/>
      <c r="BV15" s="771"/>
      <c r="BW15" s="771"/>
      <c r="BX15" s="771"/>
      <c r="BY15" s="771"/>
      <c r="BZ15" s="10"/>
      <c r="CB15" s="670"/>
      <c r="CC15" s="670"/>
      <c r="CD15" s="652"/>
      <c r="CE15" s="652"/>
      <c r="CF15" s="652"/>
      <c r="CG15" s="652"/>
      <c r="CH15" s="652"/>
      <c r="CI15" s="652"/>
      <c r="CJ15" s="652"/>
      <c r="CK15" s="652"/>
      <c r="CL15" s="652"/>
      <c r="CM15" s="652"/>
    </row>
    <row r="16" spans="1:91" ht="13.5" customHeight="1">
      <c r="A16" s="772"/>
      <c r="C16" s="683" t="s">
        <v>431</v>
      </c>
      <c r="D16" s="686" t="s">
        <v>4</v>
      </c>
      <c r="E16" s="703" t="str">
        <f>'入力'!C16&amp;"　"&amp;'入力'!E16</f>
        <v>　</v>
      </c>
      <c r="F16" s="703"/>
      <c r="G16" s="703"/>
      <c r="H16" s="703"/>
      <c r="I16" s="703"/>
      <c r="J16" s="703"/>
      <c r="K16" s="703"/>
      <c r="L16" s="703"/>
      <c r="M16" s="704"/>
      <c r="N16" s="658" t="s">
        <v>10</v>
      </c>
      <c r="O16" s="659"/>
      <c r="P16" s="659"/>
      <c r="Q16" s="659"/>
      <c r="R16" s="660"/>
      <c r="S16" s="637" t="str">
        <f>'入力'!F28&amp;"　"&amp;'入力'!G28</f>
        <v>　</v>
      </c>
      <c r="T16" s="638"/>
      <c r="U16" s="638"/>
      <c r="V16" s="638"/>
      <c r="W16" s="638"/>
      <c r="X16" s="638"/>
      <c r="Y16" s="638"/>
      <c r="Z16" s="649">
        <f>'入力'!H28</f>
        <v>0</v>
      </c>
      <c r="AA16" s="650"/>
      <c r="AB16" s="650"/>
      <c r="AC16" s="650"/>
      <c r="AD16" s="661"/>
      <c r="AE16" s="696" t="s">
        <v>439</v>
      </c>
      <c r="AF16" s="697"/>
      <c r="AG16" s="697"/>
      <c r="AH16" s="697"/>
      <c r="AI16" s="697"/>
      <c r="AJ16" s="697"/>
      <c r="AK16" s="697"/>
      <c r="AL16" s="697"/>
      <c r="AM16" s="698"/>
      <c r="AP16" s="767"/>
      <c r="AQ16" s="767"/>
      <c r="AR16" s="767"/>
      <c r="AS16" s="767"/>
      <c r="AT16" s="767"/>
      <c r="AU16" s="767"/>
      <c r="AV16" s="767"/>
      <c r="AW16" s="767"/>
      <c r="AX16" s="767"/>
      <c r="AY16" s="768"/>
      <c r="AZ16" s="768"/>
      <c r="BA16" s="768"/>
      <c r="BB16" s="768"/>
      <c r="BC16" s="768"/>
      <c r="BD16" s="769"/>
      <c r="BE16" s="769"/>
      <c r="BF16" s="769"/>
      <c r="BG16" s="677"/>
      <c r="BH16" s="677"/>
      <c r="BI16" s="770"/>
      <c r="BJ16" s="770"/>
      <c r="BK16" s="770"/>
      <c r="BL16" s="770"/>
      <c r="BM16" s="770"/>
      <c r="BN16" s="770"/>
      <c r="BO16" s="770"/>
      <c r="BP16" s="770"/>
      <c r="BQ16" s="770"/>
      <c r="BR16" s="20"/>
      <c r="BS16" s="771"/>
      <c r="BT16" s="771"/>
      <c r="BU16" s="771"/>
      <c r="BV16" s="771"/>
      <c r="BW16" s="771"/>
      <c r="BX16" s="771"/>
      <c r="BY16" s="771"/>
      <c r="BZ16" s="20"/>
      <c r="CB16" s="677"/>
      <c r="CC16" s="677"/>
      <c r="CD16" s="678"/>
      <c r="CE16" s="678"/>
      <c r="CF16" s="678"/>
      <c r="CG16" s="678"/>
      <c r="CH16" s="678"/>
      <c r="CI16" s="678"/>
      <c r="CJ16" s="678"/>
      <c r="CK16" s="678"/>
      <c r="CL16" s="678"/>
      <c r="CM16" s="678"/>
    </row>
    <row r="17" spans="1:91" ht="12.75" customHeight="1">
      <c r="A17" s="772"/>
      <c r="C17" s="684"/>
      <c r="D17" s="687"/>
      <c r="E17" s="705"/>
      <c r="F17" s="705"/>
      <c r="G17" s="705"/>
      <c r="H17" s="705"/>
      <c r="I17" s="705"/>
      <c r="J17" s="705"/>
      <c r="K17" s="705"/>
      <c r="L17" s="705"/>
      <c r="M17" s="706"/>
      <c r="N17" s="640" t="s">
        <v>20</v>
      </c>
      <c r="O17" s="641"/>
      <c r="P17" s="641"/>
      <c r="Q17" s="641"/>
      <c r="R17" s="642"/>
      <c r="S17" s="627" t="str">
        <f>'入力'!C28&amp;"　"&amp;'入力'!E28</f>
        <v>　</v>
      </c>
      <c r="T17" s="628"/>
      <c r="U17" s="628"/>
      <c r="V17" s="628"/>
      <c r="W17" s="628"/>
      <c r="X17" s="628"/>
      <c r="Y17" s="628"/>
      <c r="Z17" s="651"/>
      <c r="AA17" s="652"/>
      <c r="AB17" s="652"/>
      <c r="AC17" s="652"/>
      <c r="AD17" s="662"/>
      <c r="AE17" s="671">
        <f>IF('入力'!$Q28=0,"",'入力'!Q28)</f>
      </c>
      <c r="AF17" s="674">
        <f>IF('入力'!$Q28=0,"",IF('入力'!R28=0,"0",'入力'!R28))</f>
      </c>
      <c r="AG17" s="674">
        <f>IF('入力'!$Q28=0,"",IF('入力'!S28=0,"0",'入力'!S28))</f>
      </c>
      <c r="AH17" s="674">
        <f>IF('入力'!$Q28=0,"",IF('入力'!T28=0,"0",'入力'!T28))</f>
      </c>
      <c r="AI17" s="674">
        <f>IF('入力'!$Q28=0,"",IF('入力'!U28=0,"0",'入力'!U28))</f>
      </c>
      <c r="AJ17" s="674">
        <f>IF('入力'!$Q28=0,"",IF('入力'!V28=0,"0",'入力'!V28))</f>
      </c>
      <c r="AK17" s="674">
        <f>IF('入力'!$Q28=0,"",IF('入力'!W28=0,"0",'入力'!W28))</f>
      </c>
      <c r="AL17" s="674">
        <f>IF('入力'!$Q28=0,"",IF('入力'!X28=0,"0",'入力'!X28))</f>
      </c>
      <c r="AM17" s="675">
        <f>IF('入力'!$Q28=0,"",IF('入力'!Y28=0,"0",'入力'!Y28))</f>
      </c>
      <c r="AP17" s="625"/>
      <c r="AQ17" s="625"/>
      <c r="AR17" s="723"/>
      <c r="AS17" s="723"/>
      <c r="AT17" s="723"/>
      <c r="AU17" s="723"/>
      <c r="AV17" s="723"/>
      <c r="AW17" s="723"/>
      <c r="AX17" s="723"/>
      <c r="AY17" s="768"/>
      <c r="AZ17" s="768"/>
      <c r="BA17" s="768"/>
      <c r="BB17" s="768"/>
      <c r="BC17" s="768"/>
      <c r="BD17" s="769"/>
      <c r="BE17" s="769"/>
      <c r="BF17" s="769"/>
      <c r="BG17" s="10"/>
      <c r="BH17" s="682"/>
      <c r="BI17" s="682"/>
      <c r="BJ17" s="682"/>
      <c r="BK17" s="682"/>
      <c r="BL17" s="682"/>
      <c r="BM17" s="682"/>
      <c r="BN17" s="682"/>
      <c r="BO17" s="682"/>
      <c r="BP17" s="682"/>
      <c r="BQ17" s="682"/>
      <c r="BR17" s="682"/>
      <c r="BS17" s="682"/>
      <c r="BT17" s="682"/>
      <c r="BU17" s="682"/>
      <c r="BV17" s="682"/>
      <c r="BW17" s="682"/>
      <c r="BX17" s="682"/>
      <c r="BY17" s="682"/>
      <c r="BZ17" s="682"/>
      <c r="CB17" s="677"/>
      <c r="CC17" s="677"/>
      <c r="CD17" s="678"/>
      <c r="CE17" s="678"/>
      <c r="CF17" s="678"/>
      <c r="CG17" s="678"/>
      <c r="CH17" s="678"/>
      <c r="CI17" s="678"/>
      <c r="CJ17" s="678"/>
      <c r="CK17" s="678"/>
      <c r="CL17" s="678"/>
      <c r="CM17" s="678"/>
    </row>
    <row r="18" spans="1:91" ht="12.75" customHeight="1" thickBot="1">
      <c r="A18" s="772"/>
      <c r="C18" s="684"/>
      <c r="D18" s="421" t="s">
        <v>13</v>
      </c>
      <c r="E18" s="422"/>
      <c r="F18" s="422"/>
      <c r="G18" s="422"/>
      <c r="H18" s="422"/>
      <c r="I18" s="422"/>
      <c r="J18" s="422"/>
      <c r="L18" s="401"/>
      <c r="M18" s="404"/>
      <c r="N18" s="643"/>
      <c r="O18" s="644"/>
      <c r="P18" s="644"/>
      <c r="Q18" s="644"/>
      <c r="R18" s="645"/>
      <c r="S18" s="635"/>
      <c r="T18" s="636"/>
      <c r="U18" s="636"/>
      <c r="V18" s="636"/>
      <c r="W18" s="636"/>
      <c r="X18" s="636"/>
      <c r="Y18" s="636"/>
      <c r="Z18" s="663"/>
      <c r="AA18" s="664"/>
      <c r="AB18" s="664"/>
      <c r="AC18" s="664"/>
      <c r="AD18" s="665"/>
      <c r="AE18" s="671"/>
      <c r="AF18" s="674">
        <f>IF('入力'!$Q33=0,"",IF('入力'!R33=0,"0",'入力'!R33))</f>
      </c>
      <c r="AG18" s="674">
        <f>IF('入力'!$Q33=0,"",IF('入力'!S33=0,"0",'入力'!S33))</f>
      </c>
      <c r="AH18" s="674">
        <f>IF('入力'!$Q33=0,"",IF('入力'!T33=0,"0",'入力'!T33))</f>
      </c>
      <c r="AI18" s="674">
        <f>IF('入力'!$Q33=0,"",IF('入力'!U33=0,"0",'入力'!U33))</f>
      </c>
      <c r="AJ18" s="674">
        <f>IF('入力'!$Q33=0,"",IF('入力'!V33=0,"0",'入力'!V33))</f>
      </c>
      <c r="AK18" s="674">
        <f>IF('入力'!$Q33=0,"",IF('入力'!W33=0,"0",'入力'!W33))</f>
      </c>
      <c r="AL18" s="674">
        <f>IF('入力'!$Q33=0,"",IF('入力'!X33=0,"0",'入力'!X33))</f>
      </c>
      <c r="AM18" s="675">
        <f>IF('入力'!$Q33=0,"",IF('入力'!Y33=0,"0",'入力'!Y33))</f>
      </c>
      <c r="AP18" s="625"/>
      <c r="AQ18" s="625"/>
      <c r="AR18" s="723"/>
      <c r="AS18" s="723"/>
      <c r="AT18" s="723"/>
      <c r="AU18" s="723"/>
      <c r="AV18" s="723"/>
      <c r="AW18" s="723"/>
      <c r="AX18" s="723"/>
      <c r="AY18" s="768"/>
      <c r="AZ18" s="768"/>
      <c r="BA18" s="768"/>
      <c r="BB18" s="768"/>
      <c r="BC18" s="768"/>
      <c r="BD18" s="769"/>
      <c r="BE18" s="769"/>
      <c r="BF18" s="769"/>
      <c r="BG18" s="440"/>
      <c r="BH18" s="682"/>
      <c r="BI18" s="682"/>
      <c r="BJ18" s="682"/>
      <c r="BK18" s="682"/>
      <c r="BL18" s="682"/>
      <c r="BM18" s="682"/>
      <c r="BN18" s="682"/>
      <c r="BO18" s="682"/>
      <c r="BP18" s="682"/>
      <c r="BQ18" s="682"/>
      <c r="BR18" s="682"/>
      <c r="BS18" s="682"/>
      <c r="BT18" s="682"/>
      <c r="BU18" s="682"/>
      <c r="BV18" s="682"/>
      <c r="BW18" s="682"/>
      <c r="BX18" s="682"/>
      <c r="BY18" s="682"/>
      <c r="BZ18" s="682"/>
      <c r="CB18" s="679"/>
      <c r="CC18" s="679"/>
      <c r="CD18" s="680"/>
      <c r="CE18" s="680"/>
      <c r="CF18" s="680"/>
      <c r="CG18" s="680"/>
      <c r="CH18" s="680"/>
      <c r="CI18" s="399"/>
      <c r="CJ18" s="399"/>
      <c r="CK18" s="399"/>
      <c r="CL18" s="399"/>
      <c r="CM18" s="10"/>
    </row>
    <row r="19" spans="1:91" ht="13.5" customHeight="1">
      <c r="A19" s="772"/>
      <c r="C19" s="684"/>
      <c r="D19" s="403" t="s">
        <v>14</v>
      </c>
      <c r="E19" s="639">
        <f>IF('入力'!I18="○",E11,'入力'!C18)</f>
        <v>0</v>
      </c>
      <c r="F19" s="639"/>
      <c r="G19" s="639"/>
      <c r="H19" s="639"/>
      <c r="I19" s="639"/>
      <c r="J19" s="639"/>
      <c r="L19" s="399"/>
      <c r="M19" s="402"/>
      <c r="N19" s="646" t="s">
        <v>10</v>
      </c>
      <c r="O19" s="647"/>
      <c r="P19" s="647"/>
      <c r="Q19" s="647"/>
      <c r="R19" s="648"/>
      <c r="S19" s="637" t="str">
        <f>'入力'!F34&amp;"　"&amp;'入力'!G34</f>
        <v>　</v>
      </c>
      <c r="T19" s="638"/>
      <c r="U19" s="638"/>
      <c r="V19" s="638"/>
      <c r="W19" s="638"/>
      <c r="X19" s="638"/>
      <c r="Y19" s="638"/>
      <c r="Z19" s="649">
        <f>'入力'!H34</f>
        <v>0</v>
      </c>
      <c r="AA19" s="650"/>
      <c r="AB19" s="650"/>
      <c r="AC19" s="650"/>
      <c r="AD19" s="650"/>
      <c r="AE19" s="416"/>
      <c r="AF19" s="405"/>
      <c r="AG19" s="405"/>
      <c r="AH19" s="405"/>
      <c r="AI19" s="405"/>
      <c r="AJ19" s="405"/>
      <c r="AK19" s="405"/>
      <c r="AL19" s="405"/>
      <c r="AM19" s="17"/>
      <c r="AP19" s="767"/>
      <c r="AQ19" s="767"/>
      <c r="AR19" s="767"/>
      <c r="AS19" s="767"/>
      <c r="AT19" s="767"/>
      <c r="AU19" s="767"/>
      <c r="AV19" s="767"/>
      <c r="AW19" s="767"/>
      <c r="AX19" s="767"/>
      <c r="AY19" s="768"/>
      <c r="AZ19" s="768"/>
      <c r="BA19" s="768"/>
      <c r="BB19" s="768"/>
      <c r="BC19" s="768"/>
      <c r="BD19" s="769"/>
      <c r="BE19" s="769"/>
      <c r="BF19" s="769"/>
      <c r="BG19" s="670"/>
      <c r="BH19" s="670"/>
      <c r="BI19" s="670"/>
      <c r="BJ19" s="670"/>
      <c r="BK19" s="666"/>
      <c r="BL19" s="666"/>
      <c r="BM19" s="666"/>
      <c r="BN19" s="666"/>
      <c r="BO19" s="20"/>
      <c r="BP19" s="20"/>
      <c r="BQ19" s="666"/>
      <c r="BR19" s="666"/>
      <c r="BS19" s="666"/>
      <c r="BT19" s="666"/>
      <c r="BU19" s="20"/>
      <c r="BV19" s="666"/>
      <c r="BW19" s="666"/>
      <c r="BX19" s="666"/>
      <c r="BY19" s="666"/>
      <c r="BZ19" s="20"/>
      <c r="CB19" s="677"/>
      <c r="CC19" s="677"/>
      <c r="CD19" s="680"/>
      <c r="CE19" s="680"/>
      <c r="CF19" s="680"/>
      <c r="CG19" s="680"/>
      <c r="CH19" s="680"/>
      <c r="CI19" s="399"/>
      <c r="CJ19" s="399"/>
      <c r="CK19" s="399"/>
      <c r="CL19" s="399"/>
      <c r="CM19" s="10"/>
    </row>
    <row r="20" spans="1:91" ht="12.75" customHeight="1">
      <c r="A20" s="772"/>
      <c r="C20" s="684"/>
      <c r="D20" s="688">
        <f>IF('入力'!I18="○",D12,'入力'!C5&amp;'入力'!E18&amp;'入力'!F18)</f>
      </c>
      <c r="E20" s="689"/>
      <c r="F20" s="689"/>
      <c r="G20" s="689"/>
      <c r="H20" s="689"/>
      <c r="I20" s="689"/>
      <c r="J20" s="689"/>
      <c r="K20" s="689"/>
      <c r="L20" s="689"/>
      <c r="M20" s="690"/>
      <c r="N20" s="624" t="s">
        <v>17</v>
      </c>
      <c r="O20" s="625"/>
      <c r="P20" s="625"/>
      <c r="Q20" s="625"/>
      <c r="R20" s="626"/>
      <c r="S20" s="627" t="str">
        <f>'入力'!C34&amp;"　"&amp;'入力'!E34</f>
        <v>　</v>
      </c>
      <c r="T20" s="628"/>
      <c r="U20" s="628"/>
      <c r="V20" s="628"/>
      <c r="W20" s="628"/>
      <c r="X20" s="628"/>
      <c r="Y20" s="628"/>
      <c r="Z20" s="651"/>
      <c r="AA20" s="652"/>
      <c r="AB20" s="652"/>
      <c r="AC20" s="652"/>
      <c r="AD20" s="652"/>
      <c r="AE20" s="417"/>
      <c r="AF20" s="10"/>
      <c r="AG20" s="10"/>
      <c r="AH20" s="10"/>
      <c r="AI20" s="10"/>
      <c r="AJ20" s="10"/>
      <c r="AK20" s="10"/>
      <c r="AL20" s="10"/>
      <c r="AM20" s="9"/>
      <c r="AP20" s="625"/>
      <c r="AQ20" s="625"/>
      <c r="AR20" s="723"/>
      <c r="AS20" s="723"/>
      <c r="AT20" s="723"/>
      <c r="AU20" s="723"/>
      <c r="AV20" s="723"/>
      <c r="AW20" s="723"/>
      <c r="AX20" s="723"/>
      <c r="AY20" s="768"/>
      <c r="AZ20" s="768"/>
      <c r="BA20" s="768"/>
      <c r="BB20" s="768"/>
      <c r="BC20" s="768"/>
      <c r="BD20" s="769"/>
      <c r="BE20" s="769"/>
      <c r="BF20" s="769"/>
      <c r="BG20" s="670"/>
      <c r="BH20" s="670"/>
      <c r="BI20" s="670"/>
      <c r="BJ20" s="670"/>
      <c r="BK20" s="666"/>
      <c r="BL20" s="666"/>
      <c r="BM20" s="666"/>
      <c r="BN20" s="666"/>
      <c r="BO20" s="20"/>
      <c r="BP20" s="20"/>
      <c r="BQ20" s="666"/>
      <c r="BR20" s="666"/>
      <c r="BS20" s="666"/>
      <c r="BT20" s="666"/>
      <c r="BU20" s="20"/>
      <c r="BV20" s="666"/>
      <c r="BW20" s="666"/>
      <c r="BX20" s="666"/>
      <c r="BY20" s="666"/>
      <c r="BZ20" s="20"/>
      <c r="CB20" s="398"/>
      <c r="CC20" s="676"/>
      <c r="CD20" s="676"/>
      <c r="CE20" s="676"/>
      <c r="CF20" s="676"/>
      <c r="CG20" s="676"/>
      <c r="CH20" s="676"/>
      <c r="CI20" s="676"/>
      <c r="CJ20" s="676"/>
      <c r="CK20" s="676"/>
      <c r="CL20" s="676"/>
      <c r="CM20" s="676"/>
    </row>
    <row r="21" spans="1:91" ht="12.75" customHeight="1" thickBot="1">
      <c r="A21" s="772"/>
      <c r="C21" s="684"/>
      <c r="D21" s="688"/>
      <c r="E21" s="689"/>
      <c r="F21" s="689"/>
      <c r="G21" s="689"/>
      <c r="H21" s="689"/>
      <c r="I21" s="689"/>
      <c r="J21" s="689"/>
      <c r="K21" s="689"/>
      <c r="L21" s="689"/>
      <c r="M21" s="690"/>
      <c r="N21" s="624"/>
      <c r="O21" s="625"/>
      <c r="P21" s="625"/>
      <c r="Q21" s="625"/>
      <c r="R21" s="626"/>
      <c r="S21" s="629"/>
      <c r="T21" s="630"/>
      <c r="U21" s="630"/>
      <c r="V21" s="630"/>
      <c r="W21" s="630"/>
      <c r="X21" s="630"/>
      <c r="Y21" s="630"/>
      <c r="Z21" s="653"/>
      <c r="AA21" s="654"/>
      <c r="AB21" s="654"/>
      <c r="AC21" s="654"/>
      <c r="AD21" s="654"/>
      <c r="AE21" s="417"/>
      <c r="AF21" s="10"/>
      <c r="AG21" s="10"/>
      <c r="AH21" s="10"/>
      <c r="AI21" s="10"/>
      <c r="AJ21" s="10"/>
      <c r="AK21" s="10"/>
      <c r="AL21" s="10"/>
      <c r="AM21" s="9"/>
      <c r="AP21" s="625"/>
      <c r="AQ21" s="625"/>
      <c r="AR21" s="723"/>
      <c r="AS21" s="723"/>
      <c r="AT21" s="723"/>
      <c r="AU21" s="723"/>
      <c r="AV21" s="723"/>
      <c r="AW21" s="723"/>
      <c r="AX21" s="723"/>
      <c r="AY21" s="768"/>
      <c r="AZ21" s="768"/>
      <c r="BA21" s="768"/>
      <c r="BB21" s="768"/>
      <c r="BC21" s="768"/>
      <c r="BD21" s="769"/>
      <c r="BE21" s="769"/>
      <c r="BF21" s="769"/>
      <c r="BG21" s="714"/>
      <c r="BH21" s="714"/>
      <c r="BI21" s="714"/>
      <c r="BJ21" s="714"/>
      <c r="BK21" s="666"/>
      <c r="BL21" s="666"/>
      <c r="BM21" s="666"/>
      <c r="BN21" s="666"/>
      <c r="BO21" s="20"/>
      <c r="BP21" s="20"/>
      <c r="BQ21" s="666"/>
      <c r="BR21" s="666"/>
      <c r="BS21" s="666"/>
      <c r="BT21" s="666"/>
      <c r="BU21" s="20"/>
      <c r="BV21" s="666"/>
      <c r="BW21" s="666"/>
      <c r="BX21" s="666"/>
      <c r="BY21" s="666"/>
      <c r="BZ21" s="20"/>
      <c r="CB21" s="398"/>
      <c r="CC21" s="676"/>
      <c r="CD21" s="676"/>
      <c r="CE21" s="676"/>
      <c r="CF21" s="676"/>
      <c r="CG21" s="676"/>
      <c r="CH21" s="676"/>
      <c r="CI21" s="676"/>
      <c r="CJ21" s="676"/>
      <c r="CK21" s="676"/>
      <c r="CL21" s="676"/>
      <c r="CM21" s="676"/>
    </row>
    <row r="22" spans="1:91" ht="14.25" customHeight="1">
      <c r="A22" s="772"/>
      <c r="C22" s="684"/>
      <c r="D22" s="419" t="s">
        <v>24</v>
      </c>
      <c r="E22" s="666">
        <f>IF('入力'!I18="○",E14,'入力'!C20)</f>
        <v>0</v>
      </c>
      <c r="F22" s="666"/>
      <c r="G22" s="666"/>
      <c r="H22" s="666" t="str">
        <f>IF('入力'!I18="○",H14,IF('入力'!E20="","　","（"&amp;'入力'!E20&amp;"）"))</f>
        <v>　</v>
      </c>
      <c r="I22" s="666"/>
      <c r="J22" s="666"/>
      <c r="K22" s="666">
        <f>IF('入力'!I18="○",K14,'入力'!F20)</f>
        <v>0</v>
      </c>
      <c r="L22" s="666"/>
      <c r="M22" s="668"/>
      <c r="N22" s="755" t="s">
        <v>420</v>
      </c>
      <c r="O22" s="756"/>
      <c r="P22" s="756"/>
      <c r="Q22" s="756"/>
      <c r="R22" s="757"/>
      <c r="S22" s="631" t="s">
        <v>424</v>
      </c>
      <c r="T22" s="632"/>
      <c r="U22" s="632"/>
      <c r="V22" s="632"/>
      <c r="W22" s="632"/>
      <c r="X22" s="632"/>
      <c r="Y22" s="632"/>
      <c r="Z22" s="632"/>
      <c r="AA22" s="632"/>
      <c r="AB22" s="632"/>
      <c r="AC22" s="632"/>
      <c r="AD22" s="632"/>
      <c r="AE22" s="417"/>
      <c r="AF22" s="10"/>
      <c r="AG22" s="10"/>
      <c r="AH22" s="10"/>
      <c r="AI22" s="10"/>
      <c r="AJ22" s="10"/>
      <c r="AK22" s="10"/>
      <c r="AL22" s="10"/>
      <c r="AM22" s="9"/>
      <c r="AP22" s="625"/>
      <c r="AQ22" s="625"/>
      <c r="AR22" s="10"/>
      <c r="AS22" s="10"/>
      <c r="AT22" s="10"/>
      <c r="AU22" s="10"/>
      <c r="AV22" s="10"/>
      <c r="AW22" s="10"/>
      <c r="AX22" s="10"/>
      <c r="AY22" s="10"/>
      <c r="AZ22" s="10"/>
      <c r="BA22" s="10"/>
      <c r="BB22" s="10"/>
      <c r="BC22" s="10"/>
      <c r="BD22" s="356"/>
      <c r="BE22" s="356"/>
      <c r="BF22" s="356"/>
      <c r="BG22" s="357"/>
      <c r="BH22" s="357"/>
      <c r="BI22" s="357"/>
      <c r="BJ22" s="357"/>
      <c r="BK22" s="353"/>
      <c r="BL22" s="353"/>
      <c r="BM22" s="353"/>
      <c r="BN22" s="353"/>
      <c r="BO22" s="20"/>
      <c r="BP22" s="20"/>
      <c r="BQ22" s="353"/>
      <c r="BR22" s="353"/>
      <c r="BS22" s="353"/>
      <c r="BT22" s="353"/>
      <c r="BU22" s="20"/>
      <c r="BV22" s="353"/>
      <c r="BW22" s="353"/>
      <c r="BX22" s="353"/>
      <c r="BY22" s="353"/>
      <c r="BZ22" s="20"/>
      <c r="CB22" s="670"/>
      <c r="CC22" s="670"/>
      <c r="CD22" s="652"/>
      <c r="CE22" s="652"/>
      <c r="CF22" s="652"/>
      <c r="CG22" s="652"/>
      <c r="CH22" s="652"/>
      <c r="CI22" s="652"/>
      <c r="CJ22" s="652"/>
      <c r="CK22" s="652"/>
      <c r="CL22" s="652"/>
      <c r="CM22" s="652"/>
    </row>
    <row r="23" spans="1:91" ht="12.75" customHeight="1">
      <c r="A23" s="772"/>
      <c r="C23" s="684"/>
      <c r="D23" s="419" t="s">
        <v>26</v>
      </c>
      <c r="E23" s="666">
        <f>IF('入力'!I18="○",E15,'入力'!C21)</f>
        <v>0</v>
      </c>
      <c r="F23" s="666"/>
      <c r="G23" s="666"/>
      <c r="H23" s="666" t="str">
        <f>IF('入力'!I18="○",H15,IF('入力'!E21="","　","（"&amp;'入力'!E21&amp;"）"))</f>
        <v>　</v>
      </c>
      <c r="I23" s="666"/>
      <c r="J23" s="666"/>
      <c r="K23" s="666">
        <f>IF('入力'!I18="○",K15,'入力'!F21)</f>
        <v>0</v>
      </c>
      <c r="L23" s="666"/>
      <c r="M23" s="668"/>
      <c r="N23" s="624"/>
      <c r="O23" s="625"/>
      <c r="P23" s="625"/>
      <c r="Q23" s="625"/>
      <c r="R23" s="626"/>
      <c r="S23" s="780">
        <f>'入力'!C31</f>
        <v>0</v>
      </c>
      <c r="T23" s="781"/>
      <c r="U23" s="781"/>
      <c r="V23" s="781"/>
      <c r="W23" s="781"/>
      <c r="X23" s="781"/>
      <c r="Y23" s="781"/>
      <c r="Z23" s="781"/>
      <c r="AA23" s="781"/>
      <c r="AB23" s="781"/>
      <c r="AC23" s="781"/>
      <c r="AD23" s="781"/>
      <c r="AE23" s="417"/>
      <c r="AF23" s="10"/>
      <c r="AG23" s="10"/>
      <c r="AH23" s="10"/>
      <c r="AI23" s="10"/>
      <c r="AJ23" s="10"/>
      <c r="AK23" s="10"/>
      <c r="AL23" s="10"/>
      <c r="AM23" s="9"/>
      <c r="AP23" s="625"/>
      <c r="AQ23" s="625"/>
      <c r="AR23" s="10"/>
      <c r="AS23" s="10"/>
      <c r="AT23" s="10"/>
      <c r="AU23" s="10"/>
      <c r="AV23" s="10"/>
      <c r="AW23" s="10"/>
      <c r="AX23" s="10"/>
      <c r="AY23" s="10"/>
      <c r="AZ23" s="10"/>
      <c r="BA23" s="10"/>
      <c r="BB23" s="10"/>
      <c r="BC23" s="10"/>
      <c r="BD23" s="356"/>
      <c r="BE23" s="356"/>
      <c r="BF23" s="356"/>
      <c r="BG23" s="357"/>
      <c r="BH23" s="357"/>
      <c r="BI23" s="357"/>
      <c r="BJ23" s="357"/>
      <c r="BK23" s="353"/>
      <c r="BL23" s="353"/>
      <c r="BM23" s="353"/>
      <c r="BN23" s="353"/>
      <c r="BO23" s="20"/>
      <c r="BP23" s="20"/>
      <c r="BQ23" s="353"/>
      <c r="BR23" s="353"/>
      <c r="BS23" s="353"/>
      <c r="BT23" s="353"/>
      <c r="BU23" s="20"/>
      <c r="BV23" s="353"/>
      <c r="BW23" s="353"/>
      <c r="BX23" s="353"/>
      <c r="BY23" s="353"/>
      <c r="BZ23" s="20"/>
      <c r="CB23" s="670"/>
      <c r="CC23" s="670"/>
      <c r="CD23" s="652"/>
      <c r="CE23" s="652"/>
      <c r="CF23" s="652"/>
      <c r="CG23" s="652"/>
      <c r="CH23" s="652"/>
      <c r="CI23" s="652"/>
      <c r="CJ23" s="652"/>
      <c r="CK23" s="652"/>
      <c r="CL23" s="652"/>
      <c r="CM23" s="652"/>
    </row>
    <row r="24" spans="1:91" ht="12.75" customHeight="1" thickBot="1">
      <c r="A24" s="772"/>
      <c r="C24" s="685"/>
      <c r="D24" s="420" t="s">
        <v>429</v>
      </c>
      <c r="E24" s="667">
        <f>'入力'!C22</f>
        <v>0</v>
      </c>
      <c r="F24" s="667"/>
      <c r="G24" s="667"/>
      <c r="H24" s="667" t="str">
        <f>IF('入力'!E22="","　","("&amp;'入力'!E22)</f>
        <v>　</v>
      </c>
      <c r="I24" s="667"/>
      <c r="J24" s="667"/>
      <c r="K24" s="667" t="str">
        <f>IF('入力'!F22="","　",")"&amp;'入力'!F22)</f>
        <v>　</v>
      </c>
      <c r="L24" s="667"/>
      <c r="M24" s="669"/>
      <c r="N24" s="758"/>
      <c r="O24" s="759"/>
      <c r="P24" s="759"/>
      <c r="Q24" s="759"/>
      <c r="R24" s="760"/>
      <c r="S24" s="782"/>
      <c r="T24" s="783"/>
      <c r="U24" s="783"/>
      <c r="V24" s="783"/>
      <c r="W24" s="783"/>
      <c r="X24" s="783"/>
      <c r="Y24" s="783"/>
      <c r="Z24" s="783"/>
      <c r="AA24" s="783"/>
      <c r="AB24" s="783"/>
      <c r="AC24" s="783"/>
      <c r="AD24" s="783"/>
      <c r="AE24" s="418"/>
      <c r="AF24" s="71"/>
      <c r="AG24" s="71"/>
      <c r="AH24" s="71"/>
      <c r="AI24" s="71"/>
      <c r="AJ24" s="71"/>
      <c r="AK24" s="71"/>
      <c r="AL24" s="71"/>
      <c r="AM24" s="415"/>
      <c r="AP24" s="625"/>
      <c r="AQ24" s="625"/>
      <c r="AR24" s="10"/>
      <c r="AS24" s="10"/>
      <c r="AT24" s="10"/>
      <c r="AU24" s="10"/>
      <c r="AV24" s="10"/>
      <c r="AW24" s="10"/>
      <c r="AX24" s="10"/>
      <c r="AY24" s="10"/>
      <c r="AZ24" s="10"/>
      <c r="BA24" s="10"/>
      <c r="BB24" s="10"/>
      <c r="BC24" s="10"/>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B24" s="670"/>
      <c r="CC24" s="670"/>
      <c r="CD24" s="652"/>
      <c r="CE24" s="652"/>
      <c r="CF24" s="652"/>
      <c r="CG24" s="652"/>
      <c r="CH24" s="652"/>
      <c r="CI24" s="652"/>
      <c r="CJ24" s="652"/>
      <c r="CK24" s="652"/>
      <c r="CL24" s="652"/>
      <c r="CM24" s="652"/>
    </row>
    <row r="25" spans="1:29" ht="7.5" customHeight="1" thickBot="1">
      <c r="A25" s="772"/>
      <c r="C25" s="8"/>
      <c r="D25" s="8"/>
      <c r="E25" s="8"/>
      <c r="F25" s="8"/>
      <c r="G25" s="8"/>
      <c r="H25" s="8"/>
      <c r="I25" s="8"/>
      <c r="J25" s="8"/>
      <c r="K25" s="8"/>
      <c r="L25" s="8"/>
      <c r="M25" s="8"/>
      <c r="N25" s="8"/>
      <c r="O25" s="8"/>
      <c r="P25" s="8"/>
      <c r="Q25" s="8"/>
      <c r="R25" s="8"/>
      <c r="S25" s="8"/>
      <c r="T25" s="8"/>
      <c r="U25" s="8"/>
      <c r="V25" s="8"/>
      <c r="W25" s="8"/>
      <c r="X25" s="8"/>
      <c r="Y25" s="8"/>
      <c r="Z25" s="18"/>
      <c r="AA25" s="18"/>
      <c r="AB25" s="18"/>
      <c r="AC25" s="18"/>
    </row>
    <row r="26" spans="1:39" ht="15" customHeight="1">
      <c r="A26" s="772"/>
      <c r="C26" s="21" t="s">
        <v>5</v>
      </c>
      <c r="D26" s="761" t="s">
        <v>7</v>
      </c>
      <c r="E26" s="762"/>
      <c r="F26" s="762"/>
      <c r="G26" s="762"/>
      <c r="H26" s="762"/>
      <c r="I26" s="763"/>
      <c r="J26" s="761" t="s">
        <v>10</v>
      </c>
      <c r="K26" s="762"/>
      <c r="L26" s="762"/>
      <c r="M26" s="762"/>
      <c r="N26" s="762"/>
      <c r="O26" s="762"/>
      <c r="P26" s="763"/>
      <c r="Q26" s="761" t="s">
        <v>6</v>
      </c>
      <c r="R26" s="763"/>
      <c r="S26" s="761" t="s">
        <v>8</v>
      </c>
      <c r="T26" s="762"/>
      <c r="U26" s="762"/>
      <c r="V26" s="762"/>
      <c r="W26" s="762"/>
      <c r="X26" s="762"/>
      <c r="Y26" s="763"/>
      <c r="Z26" s="761" t="s">
        <v>9</v>
      </c>
      <c r="AA26" s="762"/>
      <c r="AB26" s="762"/>
      <c r="AC26" s="762"/>
      <c r="AD26" s="763"/>
      <c r="AE26" s="764" t="s">
        <v>395</v>
      </c>
      <c r="AF26" s="765"/>
      <c r="AG26" s="765"/>
      <c r="AH26" s="765"/>
      <c r="AI26" s="765"/>
      <c r="AJ26" s="765"/>
      <c r="AK26" s="765"/>
      <c r="AL26" s="765"/>
      <c r="AM26" s="766"/>
    </row>
    <row r="27" spans="1:67" ht="24" customHeight="1">
      <c r="A27" s="772"/>
      <c r="C27" s="948">
        <f>'入力'!B42</f>
        <v>0</v>
      </c>
      <c r="D27" s="737" t="str">
        <f>'入力'!C42&amp;"　"&amp;'入力'!E42</f>
        <v>　</v>
      </c>
      <c r="E27" s="738"/>
      <c r="F27" s="738"/>
      <c r="G27" s="738"/>
      <c r="H27" s="738"/>
      <c r="I27" s="739"/>
      <c r="J27" s="740" t="str">
        <f>'入力'!F42&amp;"　"&amp;'入力'!G42</f>
        <v>　</v>
      </c>
      <c r="K27" s="741"/>
      <c r="L27" s="741"/>
      <c r="M27" s="741"/>
      <c r="N27" s="741"/>
      <c r="O27" s="741"/>
      <c r="P27" s="742"/>
      <c r="Q27" s="743">
        <f>'入力'!H42</f>
        <v>0</v>
      </c>
      <c r="R27" s="744"/>
      <c r="S27" s="26" t="s">
        <v>18</v>
      </c>
      <c r="T27" s="114">
        <f>'入力'!J42</f>
        <v>0</v>
      </c>
      <c r="U27" s="92" t="s">
        <v>21</v>
      </c>
      <c r="V27" s="114">
        <f>'入力'!K42</f>
        <v>0</v>
      </c>
      <c r="W27" s="96" t="s">
        <v>22</v>
      </c>
      <c r="X27" s="114">
        <f>'入力'!L42</f>
        <v>0</v>
      </c>
      <c r="Y27" s="93" t="s">
        <v>23</v>
      </c>
      <c r="Z27" s="745">
        <f>'入力'!M42</f>
        <v>0</v>
      </c>
      <c r="AA27" s="746"/>
      <c r="AB27" s="746"/>
      <c r="AC27" s="747" t="s">
        <v>80</v>
      </c>
      <c r="AD27" s="748"/>
      <c r="AE27" s="104">
        <f>IF('入力'!$Q42=0,"",'入力'!Q42)</f>
      </c>
      <c r="AF27" s="106">
        <f>IF('入力'!$Q42=0,"",IF('入力'!R42=0,"0",'入力'!R42))</f>
      </c>
      <c r="AG27" s="106">
        <f>IF('入力'!$Q42=0,"",IF('入力'!S42=0,"0",'入力'!S42))</f>
      </c>
      <c r="AH27" s="106">
        <f>IF('入力'!$Q42=0,"",IF('入力'!T42=0,"0",'入力'!T42))</f>
      </c>
      <c r="AI27" s="106">
        <f>IF('入力'!$Q42=0,"",IF('入力'!U42=0,"0",'入力'!U42))</f>
      </c>
      <c r="AJ27" s="106">
        <f>IF('入力'!$Q42=0,"",IF('入力'!V42=0,"0",'入力'!V42))</f>
      </c>
      <c r="AK27" s="106">
        <f>IF('入力'!$Q42=0,"",IF('入力'!W42=0,"0",'入力'!W42))</f>
      </c>
      <c r="AL27" s="106">
        <f>IF('入力'!$Q42=0,"",IF('入力'!X42=0,"0",'入力'!X42))</f>
      </c>
      <c r="AM27" s="107">
        <f>IF('入力'!$Q42=0,"",IF('入力'!Y42=0,"0",'入力'!Y42))</f>
      </c>
      <c r="AP27" s="408"/>
      <c r="AQ27" s="408"/>
      <c r="BD27" s="408"/>
      <c r="BE27" s="408"/>
      <c r="BF27" s="408"/>
      <c r="BG27" s="408"/>
      <c r="BH27" s="408"/>
      <c r="BI27" s="408"/>
      <c r="BJ27" s="408"/>
      <c r="BK27" s="408"/>
      <c r="BL27" s="408"/>
      <c r="BM27" s="408"/>
      <c r="BN27" s="408"/>
      <c r="BO27" s="408"/>
    </row>
    <row r="28" spans="1:67" ht="24" customHeight="1">
      <c r="A28" s="772"/>
      <c r="C28" s="4">
        <f>'入力'!B43</f>
        <v>0</v>
      </c>
      <c r="D28" s="737" t="str">
        <f>'入力'!C43&amp;"　"&amp;'入力'!E43</f>
        <v>　</v>
      </c>
      <c r="E28" s="738"/>
      <c r="F28" s="738"/>
      <c r="G28" s="738"/>
      <c r="H28" s="738"/>
      <c r="I28" s="739"/>
      <c r="J28" s="740" t="str">
        <f>'入力'!F43&amp;"　"&amp;'入力'!G43</f>
        <v>　</v>
      </c>
      <c r="K28" s="741"/>
      <c r="L28" s="741"/>
      <c r="M28" s="741"/>
      <c r="N28" s="741"/>
      <c r="O28" s="741"/>
      <c r="P28" s="742"/>
      <c r="Q28" s="743">
        <f>'入力'!H43</f>
        <v>0</v>
      </c>
      <c r="R28" s="744"/>
      <c r="S28" s="26" t="s">
        <v>18</v>
      </c>
      <c r="T28" s="114">
        <f>'入力'!J43</f>
        <v>0</v>
      </c>
      <c r="U28" s="92" t="s">
        <v>21</v>
      </c>
      <c r="V28" s="114">
        <f>'入力'!K43</f>
        <v>0</v>
      </c>
      <c r="W28" s="96" t="s">
        <v>22</v>
      </c>
      <c r="X28" s="114">
        <f>'入力'!L43</f>
        <v>0</v>
      </c>
      <c r="Y28" s="93" t="s">
        <v>23</v>
      </c>
      <c r="Z28" s="745">
        <f>'入力'!M43</f>
        <v>0</v>
      </c>
      <c r="AA28" s="746"/>
      <c r="AB28" s="746"/>
      <c r="AC28" s="747" t="s">
        <v>80</v>
      </c>
      <c r="AD28" s="748"/>
      <c r="AE28" s="104">
        <f>IF('入力'!$Q43=0,"",'入力'!Q43)</f>
      </c>
      <c r="AF28" s="106">
        <f>IF('入力'!$Q43=0,"",IF('入力'!R43=0,"0",'入力'!R43))</f>
      </c>
      <c r="AG28" s="106">
        <f>IF('入力'!$Q43=0,"",IF('入力'!S43=0,"0",'入力'!S43))</f>
      </c>
      <c r="AH28" s="106">
        <f>IF('入力'!$Q43=0,"",IF('入力'!T43=0,"0",'入力'!T43))</f>
      </c>
      <c r="AI28" s="106">
        <f>IF('入力'!$Q43=0,"",IF('入力'!U43=0,"0",'入力'!U43))</f>
      </c>
      <c r="AJ28" s="106">
        <f>IF('入力'!$Q43=0,"",IF('入力'!V43=0,"0",'入力'!V43))</f>
      </c>
      <c r="AK28" s="106">
        <f>IF('入力'!$Q43=0,"",IF('入力'!W43=0,"0",'入力'!W43))</f>
      </c>
      <c r="AL28" s="106">
        <f>IF('入力'!$Q43=0,"",IF('入力'!X43=0,"0",'入力'!X43))</f>
      </c>
      <c r="AM28" s="107">
        <f>IF('入力'!$Q43=0,"",IF('入力'!Y43=0,"0",'入力'!Y43))</f>
      </c>
      <c r="AP28" s="408"/>
      <c r="AQ28" s="408"/>
      <c r="BD28" s="408"/>
      <c r="BE28" s="408"/>
      <c r="BF28" s="408"/>
      <c r="BG28" s="408"/>
      <c r="BH28" s="408"/>
      <c r="BI28" s="408"/>
      <c r="BJ28" s="408"/>
      <c r="BK28" s="408"/>
      <c r="BL28" s="408"/>
      <c r="BM28" s="408"/>
      <c r="BN28" s="408"/>
      <c r="BO28" s="408"/>
    </row>
    <row r="29" spans="1:67" ht="24" customHeight="1">
      <c r="A29" s="772"/>
      <c r="C29" s="4">
        <f>'入力'!B44</f>
        <v>0</v>
      </c>
      <c r="D29" s="737" t="str">
        <f>'入力'!C44&amp;"　"&amp;'入力'!E44</f>
        <v>　</v>
      </c>
      <c r="E29" s="738"/>
      <c r="F29" s="738"/>
      <c r="G29" s="738"/>
      <c r="H29" s="738"/>
      <c r="I29" s="739"/>
      <c r="J29" s="740" t="str">
        <f>'入力'!F44&amp;"　"&amp;'入力'!G44</f>
        <v>　</v>
      </c>
      <c r="K29" s="741"/>
      <c r="L29" s="741"/>
      <c r="M29" s="741"/>
      <c r="N29" s="741"/>
      <c r="O29" s="741"/>
      <c r="P29" s="742"/>
      <c r="Q29" s="743">
        <f>'入力'!H44</f>
        <v>0</v>
      </c>
      <c r="R29" s="744"/>
      <c r="S29" s="26" t="s">
        <v>18</v>
      </c>
      <c r="T29" s="114">
        <f>'入力'!J44</f>
        <v>0</v>
      </c>
      <c r="U29" s="92" t="s">
        <v>21</v>
      </c>
      <c r="V29" s="114">
        <f>'入力'!K44</f>
        <v>0</v>
      </c>
      <c r="W29" s="96" t="s">
        <v>22</v>
      </c>
      <c r="X29" s="114">
        <f>'入力'!L44</f>
        <v>0</v>
      </c>
      <c r="Y29" s="93" t="s">
        <v>23</v>
      </c>
      <c r="Z29" s="745">
        <f>'入力'!M44</f>
        <v>0</v>
      </c>
      <c r="AA29" s="746"/>
      <c r="AB29" s="746"/>
      <c r="AC29" s="747" t="s">
        <v>80</v>
      </c>
      <c r="AD29" s="748"/>
      <c r="AE29" s="104">
        <f>IF('入力'!$Q44=0,"",'入力'!Q44)</f>
      </c>
      <c r="AF29" s="106">
        <f>IF('入力'!$Q44=0,"",IF('入力'!R44=0,"0",'入力'!R44))</f>
      </c>
      <c r="AG29" s="106">
        <f>IF('入力'!$Q44=0,"",IF('入力'!S44=0,"0",'入力'!S44))</f>
      </c>
      <c r="AH29" s="106">
        <f>IF('入力'!$Q44=0,"",IF('入力'!T44=0,"0",'入力'!T44))</f>
      </c>
      <c r="AI29" s="106">
        <f>IF('入力'!$Q44=0,"",IF('入力'!U44=0,"0",'入力'!U44))</f>
      </c>
      <c r="AJ29" s="106">
        <f>IF('入力'!$Q44=0,"",IF('入力'!V44=0,"0",'入力'!V44))</f>
      </c>
      <c r="AK29" s="106">
        <f>IF('入力'!$Q44=0,"",IF('入力'!W44=0,"0",'入力'!W44))</f>
      </c>
      <c r="AL29" s="106">
        <f>IF('入力'!$Q44=0,"",IF('入力'!X44=0,"0",'入力'!X44))</f>
      </c>
      <c r="AM29" s="107">
        <f>IF('入力'!$Q44=0,"",IF('入力'!Y44=0,"0",'入力'!Y44))</f>
      </c>
      <c r="AP29" s="408"/>
      <c r="AQ29" s="408"/>
      <c r="BD29" s="408"/>
      <c r="BE29" s="408"/>
      <c r="BF29" s="408"/>
      <c r="BG29" s="408"/>
      <c r="BH29" s="408"/>
      <c r="BI29" s="408"/>
      <c r="BJ29" s="408"/>
      <c r="BK29" s="408"/>
      <c r="BL29" s="408"/>
      <c r="BM29" s="408"/>
      <c r="BN29" s="408"/>
      <c r="BO29" s="408"/>
    </row>
    <row r="30" spans="1:67" ht="24" customHeight="1">
      <c r="A30" s="772"/>
      <c r="C30" s="4">
        <f>'入力'!B45</f>
        <v>0</v>
      </c>
      <c r="D30" s="737" t="str">
        <f>'入力'!C45&amp;"　"&amp;'入力'!E45</f>
        <v>　</v>
      </c>
      <c r="E30" s="738"/>
      <c r="F30" s="738"/>
      <c r="G30" s="738"/>
      <c r="H30" s="738"/>
      <c r="I30" s="739"/>
      <c r="J30" s="740" t="str">
        <f>'入力'!F45&amp;"　"&amp;'入力'!G45</f>
        <v>　</v>
      </c>
      <c r="K30" s="741"/>
      <c r="L30" s="741"/>
      <c r="M30" s="741"/>
      <c r="N30" s="741"/>
      <c r="O30" s="741"/>
      <c r="P30" s="742"/>
      <c r="Q30" s="743">
        <f>'入力'!H45</f>
        <v>0</v>
      </c>
      <c r="R30" s="744"/>
      <c r="S30" s="26" t="s">
        <v>18</v>
      </c>
      <c r="T30" s="114">
        <f>'入力'!J45</f>
        <v>0</v>
      </c>
      <c r="U30" s="92" t="s">
        <v>21</v>
      </c>
      <c r="V30" s="114">
        <f>'入力'!K45</f>
        <v>0</v>
      </c>
      <c r="W30" s="96" t="s">
        <v>22</v>
      </c>
      <c r="X30" s="114">
        <f>'入力'!L45</f>
        <v>0</v>
      </c>
      <c r="Y30" s="93" t="s">
        <v>23</v>
      </c>
      <c r="Z30" s="745">
        <f>'入力'!M45</f>
        <v>0</v>
      </c>
      <c r="AA30" s="746"/>
      <c r="AB30" s="746"/>
      <c r="AC30" s="747" t="s">
        <v>80</v>
      </c>
      <c r="AD30" s="748"/>
      <c r="AE30" s="104">
        <f>IF('入力'!$Q45=0,"",'入力'!Q45)</f>
      </c>
      <c r="AF30" s="106">
        <f>IF('入力'!$Q45=0,"",IF('入力'!R45=0,"0",'入力'!R45))</f>
      </c>
      <c r="AG30" s="106">
        <f>IF('入力'!$Q45=0,"",IF('入力'!S45=0,"0",'入力'!S45))</f>
      </c>
      <c r="AH30" s="106">
        <f>IF('入力'!$Q45=0,"",IF('入力'!T45=0,"0",'入力'!T45))</f>
      </c>
      <c r="AI30" s="106">
        <f>IF('入力'!$Q45=0,"",IF('入力'!U45=0,"0",'入力'!U45))</f>
      </c>
      <c r="AJ30" s="106">
        <f>IF('入力'!$Q45=0,"",IF('入力'!V45=0,"0",'入力'!V45))</f>
      </c>
      <c r="AK30" s="106">
        <f>IF('入力'!$Q45=0,"",IF('入力'!W45=0,"0",'入力'!W45))</f>
      </c>
      <c r="AL30" s="106">
        <f>IF('入力'!$Q45=0,"",IF('入力'!X45=0,"0",'入力'!X45))</f>
      </c>
      <c r="AM30" s="107">
        <f>IF('入力'!$Q45=0,"",IF('入力'!Y45=0,"0",'入力'!Y45))</f>
      </c>
      <c r="AP30" s="408"/>
      <c r="AQ30" s="408"/>
      <c r="BD30" s="408"/>
      <c r="BE30" s="408"/>
      <c r="BF30" s="408"/>
      <c r="BG30" s="408"/>
      <c r="BH30" s="408"/>
      <c r="BI30" s="408"/>
      <c r="BJ30" s="408"/>
      <c r="BK30" s="408"/>
      <c r="BL30" s="408"/>
      <c r="BM30" s="408"/>
      <c r="BN30" s="408"/>
      <c r="BO30" s="408"/>
    </row>
    <row r="31" spans="1:67" ht="24" customHeight="1">
      <c r="A31" s="772"/>
      <c r="C31" s="4">
        <f>'入力'!B46</f>
        <v>0</v>
      </c>
      <c r="D31" s="737" t="str">
        <f>'入力'!C46&amp;"　"&amp;'入力'!E46</f>
        <v>　</v>
      </c>
      <c r="E31" s="738"/>
      <c r="F31" s="738"/>
      <c r="G31" s="738"/>
      <c r="H31" s="738"/>
      <c r="I31" s="739"/>
      <c r="J31" s="740" t="str">
        <f>'入力'!F46&amp;"　"&amp;'入力'!G46</f>
        <v>　</v>
      </c>
      <c r="K31" s="741"/>
      <c r="L31" s="741"/>
      <c r="M31" s="741"/>
      <c r="N31" s="741"/>
      <c r="O31" s="741"/>
      <c r="P31" s="742"/>
      <c r="Q31" s="743">
        <f>'入力'!H46</f>
        <v>0</v>
      </c>
      <c r="R31" s="744"/>
      <c r="S31" s="26" t="s">
        <v>18</v>
      </c>
      <c r="T31" s="114">
        <f>'入力'!J46</f>
        <v>0</v>
      </c>
      <c r="U31" s="92" t="s">
        <v>21</v>
      </c>
      <c r="V31" s="114">
        <f>'入力'!K46</f>
        <v>0</v>
      </c>
      <c r="W31" s="96" t="s">
        <v>22</v>
      </c>
      <c r="X31" s="114">
        <f>'入力'!L46</f>
        <v>0</v>
      </c>
      <c r="Y31" s="93" t="s">
        <v>23</v>
      </c>
      <c r="Z31" s="745">
        <f>'入力'!M46</f>
        <v>0</v>
      </c>
      <c r="AA31" s="746"/>
      <c r="AB31" s="746"/>
      <c r="AC31" s="747" t="s">
        <v>80</v>
      </c>
      <c r="AD31" s="748"/>
      <c r="AE31" s="104">
        <f>IF('入力'!$Q46=0,"",'入力'!Q46)</f>
      </c>
      <c r="AF31" s="106">
        <f>IF('入力'!$Q46=0,"",IF('入力'!R46=0,"0",'入力'!R46))</f>
      </c>
      <c r="AG31" s="106">
        <f>IF('入力'!$Q46=0,"",IF('入力'!S46=0,"0",'入力'!S46))</f>
      </c>
      <c r="AH31" s="106">
        <f>IF('入力'!$Q46=0,"",IF('入力'!T46=0,"0",'入力'!T46))</f>
      </c>
      <c r="AI31" s="106">
        <f>IF('入力'!$Q46=0,"",IF('入力'!U46=0,"0",'入力'!U46))</f>
      </c>
      <c r="AJ31" s="106">
        <f>IF('入力'!$Q46=0,"",IF('入力'!V46=0,"0",'入力'!V46))</f>
      </c>
      <c r="AK31" s="106">
        <f>IF('入力'!$Q46=0,"",IF('入力'!W46=0,"0",'入力'!W46))</f>
      </c>
      <c r="AL31" s="106">
        <f>IF('入力'!$Q46=0,"",IF('入力'!X46=0,"0",'入力'!X46))</f>
      </c>
      <c r="AM31" s="107">
        <f>IF('入力'!$Q46=0,"",IF('入力'!Y46=0,"0",'入力'!Y46))</f>
      </c>
      <c r="AP31" s="408"/>
      <c r="AQ31" s="408"/>
      <c r="BD31" s="408"/>
      <c r="BE31" s="408"/>
      <c r="BF31" s="408"/>
      <c r="BG31" s="408"/>
      <c r="BH31" s="408"/>
      <c r="BI31" s="408"/>
      <c r="BJ31" s="408"/>
      <c r="BK31" s="408"/>
      <c r="BL31" s="408"/>
      <c r="BM31" s="408"/>
      <c r="BN31" s="408"/>
      <c r="BO31" s="408"/>
    </row>
    <row r="32" spans="1:67" ht="24" customHeight="1">
      <c r="A32" s="772"/>
      <c r="C32" s="4">
        <f>'入力'!B47</f>
        <v>0</v>
      </c>
      <c r="D32" s="737" t="str">
        <f>'入力'!C47&amp;"　"&amp;'入力'!E47</f>
        <v>　</v>
      </c>
      <c r="E32" s="738"/>
      <c r="F32" s="738"/>
      <c r="G32" s="738"/>
      <c r="H32" s="738"/>
      <c r="I32" s="739"/>
      <c r="J32" s="740" t="str">
        <f>'入力'!F47&amp;"　"&amp;'入力'!G47</f>
        <v>　</v>
      </c>
      <c r="K32" s="741"/>
      <c r="L32" s="741"/>
      <c r="M32" s="741"/>
      <c r="N32" s="741"/>
      <c r="O32" s="741"/>
      <c r="P32" s="742"/>
      <c r="Q32" s="743">
        <f>'入力'!H47</f>
        <v>0</v>
      </c>
      <c r="R32" s="744"/>
      <c r="S32" s="26" t="s">
        <v>18</v>
      </c>
      <c r="T32" s="114">
        <f>'入力'!J47</f>
        <v>0</v>
      </c>
      <c r="U32" s="92" t="s">
        <v>21</v>
      </c>
      <c r="V32" s="114">
        <f>'入力'!K47</f>
        <v>0</v>
      </c>
      <c r="W32" s="96" t="s">
        <v>22</v>
      </c>
      <c r="X32" s="114">
        <f>'入力'!L47</f>
        <v>0</v>
      </c>
      <c r="Y32" s="93" t="s">
        <v>23</v>
      </c>
      <c r="Z32" s="745">
        <f>'入力'!M47</f>
        <v>0</v>
      </c>
      <c r="AA32" s="746"/>
      <c r="AB32" s="746"/>
      <c r="AC32" s="747" t="s">
        <v>80</v>
      </c>
      <c r="AD32" s="748"/>
      <c r="AE32" s="104">
        <f>IF('入力'!$Q47=0,"",'入力'!Q47)</f>
      </c>
      <c r="AF32" s="106">
        <f>IF('入力'!$Q47=0,"",IF('入力'!R47=0,"0",'入力'!R47))</f>
      </c>
      <c r="AG32" s="106">
        <f>IF('入力'!$Q47=0,"",IF('入力'!S47=0,"0",'入力'!S47))</f>
      </c>
      <c r="AH32" s="106">
        <f>IF('入力'!$Q47=0,"",IF('入力'!T47=0,"0",'入力'!T47))</f>
      </c>
      <c r="AI32" s="106">
        <f>IF('入力'!$Q47=0,"",IF('入力'!U47=0,"0",'入力'!U47))</f>
      </c>
      <c r="AJ32" s="106">
        <f>IF('入力'!$Q47=0,"",IF('入力'!V47=0,"0",'入力'!V47))</f>
      </c>
      <c r="AK32" s="106">
        <f>IF('入力'!$Q47=0,"",IF('入力'!W47=0,"0",'入力'!W47))</f>
      </c>
      <c r="AL32" s="106">
        <f>IF('入力'!$Q47=0,"",IF('入力'!X47=0,"0",'入力'!X47))</f>
      </c>
      <c r="AM32" s="107">
        <f>IF('入力'!$Q47=0,"",IF('入力'!Y47=0,"0",'入力'!Y47))</f>
      </c>
      <c r="AP32" s="408"/>
      <c r="AQ32" s="408"/>
      <c r="BD32" s="408"/>
      <c r="BE32" s="408"/>
      <c r="BF32" s="408"/>
      <c r="BG32" s="408"/>
      <c r="BH32" s="408"/>
      <c r="BI32" s="408"/>
      <c r="BJ32" s="408"/>
      <c r="BK32" s="408"/>
      <c r="BL32" s="408"/>
      <c r="BM32" s="408"/>
      <c r="BN32" s="408"/>
      <c r="BO32" s="408"/>
    </row>
    <row r="33" spans="1:67" ht="24" customHeight="1">
      <c r="A33" s="772"/>
      <c r="C33" s="87">
        <f>'入力'!B48</f>
        <v>0</v>
      </c>
      <c r="D33" s="737" t="str">
        <f>'入力'!C48&amp;"　"&amp;'入力'!E48</f>
        <v>　</v>
      </c>
      <c r="E33" s="738"/>
      <c r="F33" s="738"/>
      <c r="G33" s="738"/>
      <c r="H33" s="738"/>
      <c r="I33" s="739"/>
      <c r="J33" s="740" t="str">
        <f>'入力'!F48&amp;"　"&amp;'入力'!G48</f>
        <v>　</v>
      </c>
      <c r="K33" s="741"/>
      <c r="L33" s="741"/>
      <c r="M33" s="741"/>
      <c r="N33" s="741"/>
      <c r="O33" s="741"/>
      <c r="P33" s="742"/>
      <c r="Q33" s="743">
        <f>'入力'!H48</f>
        <v>0</v>
      </c>
      <c r="R33" s="744"/>
      <c r="S33" s="26" t="s">
        <v>18</v>
      </c>
      <c r="T33" s="114">
        <f>'入力'!J48</f>
        <v>0</v>
      </c>
      <c r="U33" s="92" t="s">
        <v>21</v>
      </c>
      <c r="V33" s="114">
        <f>'入力'!K48</f>
        <v>0</v>
      </c>
      <c r="W33" s="96" t="s">
        <v>22</v>
      </c>
      <c r="X33" s="114">
        <f>'入力'!L48</f>
        <v>0</v>
      </c>
      <c r="Y33" s="93" t="s">
        <v>23</v>
      </c>
      <c r="Z33" s="745">
        <f>'入力'!M48</f>
        <v>0</v>
      </c>
      <c r="AA33" s="746"/>
      <c r="AB33" s="746"/>
      <c r="AC33" s="747" t="s">
        <v>80</v>
      </c>
      <c r="AD33" s="748"/>
      <c r="AE33" s="104">
        <f>IF('入力'!$Q48=0,"",'入力'!Q48)</f>
      </c>
      <c r="AF33" s="106">
        <f>IF('入力'!$Q48=0,"",IF('入力'!R48=0,"0",'入力'!R48))</f>
      </c>
      <c r="AG33" s="106">
        <f>IF('入力'!$Q48=0,"",IF('入力'!S48=0,"0",'入力'!S48))</f>
      </c>
      <c r="AH33" s="106">
        <f>IF('入力'!$Q48=0,"",IF('入力'!T48=0,"0",'入力'!T48))</f>
      </c>
      <c r="AI33" s="106">
        <f>IF('入力'!$Q48=0,"",IF('入力'!U48=0,"0",'入力'!U48))</f>
      </c>
      <c r="AJ33" s="106">
        <f>IF('入力'!$Q48=0,"",IF('入力'!V48=0,"0",'入力'!V48))</f>
      </c>
      <c r="AK33" s="106">
        <f>IF('入力'!$Q48=0,"",IF('入力'!W48=0,"0",'入力'!W48))</f>
      </c>
      <c r="AL33" s="106">
        <f>IF('入力'!$Q48=0,"",IF('入力'!X48=0,"0",'入力'!X48))</f>
      </c>
      <c r="AM33" s="107">
        <f>IF('入力'!$Q48=0,"",IF('入力'!Y48=0,"0",'入力'!Y48))</f>
      </c>
      <c r="AP33" s="408"/>
      <c r="AQ33" s="408"/>
      <c r="BD33" s="408"/>
      <c r="BE33" s="408"/>
      <c r="BF33" s="408"/>
      <c r="BG33" s="408"/>
      <c r="BH33" s="408"/>
      <c r="BI33" s="408"/>
      <c r="BJ33" s="408"/>
      <c r="BK33" s="408"/>
      <c r="BL33" s="408"/>
      <c r="BM33" s="408"/>
      <c r="BN33" s="408"/>
      <c r="BO33" s="408"/>
    </row>
    <row r="34" spans="1:67" ht="24" customHeight="1">
      <c r="A34" s="772"/>
      <c r="C34" s="87">
        <f>'入力'!B49</f>
        <v>0</v>
      </c>
      <c r="D34" s="737" t="str">
        <f>'入力'!C49&amp;"　"&amp;'入力'!E49</f>
        <v>　</v>
      </c>
      <c r="E34" s="738"/>
      <c r="F34" s="738"/>
      <c r="G34" s="738"/>
      <c r="H34" s="738"/>
      <c r="I34" s="739"/>
      <c r="J34" s="740" t="str">
        <f>'入力'!F49&amp;"　"&amp;'入力'!G49</f>
        <v>　</v>
      </c>
      <c r="K34" s="741"/>
      <c r="L34" s="741"/>
      <c r="M34" s="741"/>
      <c r="N34" s="741"/>
      <c r="O34" s="741"/>
      <c r="P34" s="742"/>
      <c r="Q34" s="743">
        <f>'入力'!H49</f>
        <v>0</v>
      </c>
      <c r="R34" s="744"/>
      <c r="S34" s="26" t="s">
        <v>18</v>
      </c>
      <c r="T34" s="114">
        <f>'入力'!J49</f>
        <v>0</v>
      </c>
      <c r="U34" s="92" t="s">
        <v>21</v>
      </c>
      <c r="V34" s="114">
        <f>'入力'!K49</f>
        <v>0</v>
      </c>
      <c r="W34" s="96" t="s">
        <v>22</v>
      </c>
      <c r="X34" s="114">
        <f>'入力'!L49</f>
        <v>0</v>
      </c>
      <c r="Y34" s="93" t="s">
        <v>23</v>
      </c>
      <c r="Z34" s="745">
        <f>'入力'!M49</f>
        <v>0</v>
      </c>
      <c r="AA34" s="746"/>
      <c r="AB34" s="746"/>
      <c r="AC34" s="747" t="s">
        <v>80</v>
      </c>
      <c r="AD34" s="748"/>
      <c r="AE34" s="101">
        <f>IF('入力'!$Q49=0,"",'入力'!Q49)</f>
      </c>
      <c r="AF34" s="102">
        <f>IF('入力'!$Q49=0,"",IF('入力'!R49=0,"0",'入力'!R49))</f>
      </c>
      <c r="AG34" s="102">
        <f>IF('入力'!$Q49=0,"",IF('入力'!S49=0,"0",'入力'!S49))</f>
      </c>
      <c r="AH34" s="102">
        <f>IF('入力'!$Q49=0,"",IF('入力'!T49=0,"0",'入力'!T49))</f>
      </c>
      <c r="AI34" s="102">
        <f>IF('入力'!$Q49=0,"",IF('入力'!U49=0,"0",'入力'!U49))</f>
      </c>
      <c r="AJ34" s="102">
        <f>IF('入力'!$Q49=0,"",IF('入力'!V49=0,"0",'入力'!V49))</f>
      </c>
      <c r="AK34" s="102">
        <f>IF('入力'!$Q49=0,"",IF('入力'!W49=0,"0",'入力'!W49))</f>
      </c>
      <c r="AL34" s="102">
        <f>IF('入力'!$Q49=0,"",IF('入力'!X49=0,"0",'入力'!X49))</f>
      </c>
      <c r="AM34" s="103">
        <f>IF('入力'!$Q49=0,"",IF('入力'!Y49=0,"0",'入力'!Y49))</f>
      </c>
      <c r="AP34" s="408"/>
      <c r="AQ34" s="408"/>
      <c r="BD34" s="408"/>
      <c r="BE34" s="408"/>
      <c r="BF34" s="408"/>
      <c r="BG34" s="408"/>
      <c r="BH34" s="408"/>
      <c r="BI34" s="408"/>
      <c r="BJ34" s="408"/>
      <c r="BK34" s="408"/>
      <c r="BL34" s="408"/>
      <c r="BM34" s="408"/>
      <c r="BN34" s="408"/>
      <c r="BO34" s="408"/>
    </row>
    <row r="35" spans="1:67" ht="24" customHeight="1">
      <c r="A35" s="772"/>
      <c r="C35" s="87">
        <f>'入力'!B50</f>
        <v>0</v>
      </c>
      <c r="D35" s="737" t="str">
        <f>'入力'!C50&amp;"　"&amp;'入力'!E50</f>
        <v>　</v>
      </c>
      <c r="E35" s="738"/>
      <c r="F35" s="738"/>
      <c r="G35" s="738"/>
      <c r="H35" s="738"/>
      <c r="I35" s="739"/>
      <c r="J35" s="740" t="str">
        <f>'入力'!F50&amp;"　"&amp;'入力'!G50</f>
        <v>　</v>
      </c>
      <c r="K35" s="741"/>
      <c r="L35" s="741"/>
      <c r="M35" s="741"/>
      <c r="N35" s="741"/>
      <c r="O35" s="741"/>
      <c r="P35" s="742"/>
      <c r="Q35" s="743">
        <f>'入力'!H50</f>
        <v>0</v>
      </c>
      <c r="R35" s="744"/>
      <c r="S35" s="26" t="s">
        <v>18</v>
      </c>
      <c r="T35" s="114">
        <f>'入力'!J50</f>
        <v>0</v>
      </c>
      <c r="U35" s="92" t="s">
        <v>21</v>
      </c>
      <c r="V35" s="114">
        <f>'入力'!K50</f>
        <v>0</v>
      </c>
      <c r="W35" s="96" t="s">
        <v>22</v>
      </c>
      <c r="X35" s="114">
        <f>'入力'!L50</f>
        <v>0</v>
      </c>
      <c r="Y35" s="93" t="s">
        <v>23</v>
      </c>
      <c r="Z35" s="745">
        <f>'入力'!M50</f>
        <v>0</v>
      </c>
      <c r="AA35" s="746"/>
      <c r="AB35" s="746"/>
      <c r="AC35" s="747" t="s">
        <v>80</v>
      </c>
      <c r="AD35" s="748"/>
      <c r="AE35" s="101">
        <f>IF('入力'!$Q50=0,"",'入力'!Q50)</f>
      </c>
      <c r="AF35" s="102">
        <f>IF('入力'!$Q50=0,"",IF('入力'!R50=0,"0",'入力'!R50))</f>
      </c>
      <c r="AG35" s="102">
        <f>IF('入力'!$Q50=0,"",IF('入力'!S50=0,"0",'入力'!S50))</f>
      </c>
      <c r="AH35" s="102">
        <f>IF('入力'!$Q50=0,"",IF('入力'!T50=0,"0",'入力'!T50))</f>
      </c>
      <c r="AI35" s="102">
        <f>IF('入力'!$Q50=0,"",IF('入力'!U50=0,"0",'入力'!U50))</f>
      </c>
      <c r="AJ35" s="102">
        <f>IF('入力'!$Q50=0,"",IF('入力'!V50=0,"0",'入力'!V50))</f>
      </c>
      <c r="AK35" s="102">
        <f>IF('入力'!$Q50=0,"",IF('入力'!W50=0,"0",'入力'!W50))</f>
      </c>
      <c r="AL35" s="102">
        <f>IF('入力'!$Q50=0,"",IF('入力'!X50=0,"0",'入力'!X50))</f>
      </c>
      <c r="AM35" s="103">
        <f>IF('入力'!$Q50=0,"",IF('入力'!Y50=0,"0",'入力'!Y50))</f>
      </c>
      <c r="AP35" s="408"/>
      <c r="AQ35" s="408"/>
      <c r="BD35" s="408"/>
      <c r="BE35" s="408"/>
      <c r="BF35" s="408"/>
      <c r="BG35" s="408"/>
      <c r="BH35" s="408"/>
      <c r="BI35" s="408"/>
      <c r="BJ35" s="408"/>
      <c r="BK35" s="408"/>
      <c r="BL35" s="408"/>
      <c r="BM35" s="408"/>
      <c r="BN35" s="408"/>
      <c r="BO35" s="408"/>
    </row>
    <row r="36" spans="1:67" ht="24" customHeight="1">
      <c r="A36" s="772"/>
      <c r="C36" s="87">
        <f>'入力'!B51</f>
        <v>0</v>
      </c>
      <c r="D36" s="737" t="str">
        <f>'入力'!C51&amp;"　"&amp;'入力'!E51</f>
        <v>　</v>
      </c>
      <c r="E36" s="738"/>
      <c r="F36" s="738"/>
      <c r="G36" s="738"/>
      <c r="H36" s="738"/>
      <c r="I36" s="739"/>
      <c r="J36" s="740" t="str">
        <f>'入力'!F51&amp;"　"&amp;'入力'!G51</f>
        <v>　</v>
      </c>
      <c r="K36" s="741"/>
      <c r="L36" s="741"/>
      <c r="M36" s="741"/>
      <c r="N36" s="741"/>
      <c r="O36" s="741"/>
      <c r="P36" s="742"/>
      <c r="Q36" s="743">
        <f>'入力'!H51</f>
        <v>0</v>
      </c>
      <c r="R36" s="744"/>
      <c r="S36" s="26" t="s">
        <v>18</v>
      </c>
      <c r="T36" s="114">
        <f>'入力'!J51</f>
        <v>0</v>
      </c>
      <c r="U36" s="92" t="s">
        <v>21</v>
      </c>
      <c r="V36" s="114">
        <f>'入力'!K51</f>
        <v>0</v>
      </c>
      <c r="W36" s="96" t="s">
        <v>22</v>
      </c>
      <c r="X36" s="114">
        <f>'入力'!L51</f>
        <v>0</v>
      </c>
      <c r="Y36" s="93" t="s">
        <v>23</v>
      </c>
      <c r="Z36" s="745">
        <f>'入力'!M51</f>
        <v>0</v>
      </c>
      <c r="AA36" s="746"/>
      <c r="AB36" s="746"/>
      <c r="AC36" s="747" t="s">
        <v>80</v>
      </c>
      <c r="AD36" s="748"/>
      <c r="AE36" s="101">
        <f>IF('入力'!$Q51=0,"",'入力'!Q51)</f>
      </c>
      <c r="AF36" s="102">
        <f>IF('入力'!$Q51=0,"",IF('入力'!R51=0,"0",'入力'!R51))</f>
      </c>
      <c r="AG36" s="102">
        <f>IF('入力'!$Q51=0,"",IF('入力'!S51=0,"0",'入力'!S51))</f>
      </c>
      <c r="AH36" s="102">
        <f>IF('入力'!$Q51=0,"",IF('入力'!T51=0,"0",'入力'!T51))</f>
      </c>
      <c r="AI36" s="102">
        <f>IF('入力'!$Q51=0,"",IF('入力'!U51=0,"0",'入力'!U51))</f>
      </c>
      <c r="AJ36" s="102">
        <f>IF('入力'!$Q51=0,"",IF('入力'!V51=0,"0",'入力'!V51))</f>
      </c>
      <c r="AK36" s="102">
        <f>IF('入力'!$Q51=0,"",IF('入力'!W51=0,"0",'入力'!W51))</f>
      </c>
      <c r="AL36" s="102">
        <f>IF('入力'!$Q51=0,"",IF('入力'!X51=0,"0",'入力'!X51))</f>
      </c>
      <c r="AM36" s="103">
        <f>IF('入力'!$Q51=0,"",IF('入力'!Y51=0,"0",'入力'!Y51))</f>
      </c>
      <c r="AP36" s="408"/>
      <c r="AQ36" s="408"/>
      <c r="BD36" s="408"/>
      <c r="BE36" s="408"/>
      <c r="BF36" s="408"/>
      <c r="BG36" s="408"/>
      <c r="BH36" s="408"/>
      <c r="BI36" s="408"/>
      <c r="BJ36" s="408"/>
      <c r="BK36" s="408"/>
      <c r="BL36" s="408"/>
      <c r="BM36" s="408"/>
      <c r="BN36" s="408"/>
      <c r="BO36" s="408"/>
    </row>
    <row r="37" spans="1:67" ht="24" customHeight="1">
      <c r="A37" s="772"/>
      <c r="C37" s="87">
        <f>'入力'!B52</f>
        <v>0</v>
      </c>
      <c r="D37" s="737" t="str">
        <f>'入力'!C52&amp;"　"&amp;'入力'!E52</f>
        <v>　</v>
      </c>
      <c r="E37" s="738"/>
      <c r="F37" s="738"/>
      <c r="G37" s="738"/>
      <c r="H37" s="738"/>
      <c r="I37" s="739"/>
      <c r="J37" s="740" t="str">
        <f>'入力'!F52&amp;"　"&amp;'入力'!G52</f>
        <v>　</v>
      </c>
      <c r="K37" s="741"/>
      <c r="L37" s="741"/>
      <c r="M37" s="741"/>
      <c r="N37" s="741"/>
      <c r="O37" s="741"/>
      <c r="P37" s="742"/>
      <c r="Q37" s="743">
        <f>'入力'!H52</f>
        <v>0</v>
      </c>
      <c r="R37" s="744"/>
      <c r="S37" s="26" t="s">
        <v>18</v>
      </c>
      <c r="T37" s="114">
        <f>'入力'!J52</f>
        <v>0</v>
      </c>
      <c r="U37" s="92" t="s">
        <v>21</v>
      </c>
      <c r="V37" s="114">
        <f>'入力'!K52</f>
        <v>0</v>
      </c>
      <c r="W37" s="96" t="s">
        <v>22</v>
      </c>
      <c r="X37" s="114">
        <f>'入力'!L52</f>
        <v>0</v>
      </c>
      <c r="Y37" s="93" t="s">
        <v>23</v>
      </c>
      <c r="Z37" s="745">
        <f>'入力'!M52</f>
        <v>0</v>
      </c>
      <c r="AA37" s="746"/>
      <c r="AB37" s="746"/>
      <c r="AC37" s="747" t="s">
        <v>80</v>
      </c>
      <c r="AD37" s="748"/>
      <c r="AE37" s="105">
        <f>IF('入力'!$Q52=0,"",'入力'!Q52)</f>
      </c>
      <c r="AF37" s="102">
        <f>IF('入力'!$Q52=0,"",IF('入力'!R52=0,"0",'入力'!R52))</f>
      </c>
      <c r="AG37" s="102">
        <f>IF('入力'!$Q52=0,"",IF('入力'!S52=0,"0",'入力'!S52))</f>
      </c>
      <c r="AH37" s="102">
        <f>IF('入力'!$Q52=0,"",IF('入力'!T52=0,"0",'入力'!T52))</f>
      </c>
      <c r="AI37" s="102">
        <f>IF('入力'!$Q52=0,"",IF('入力'!U52=0,"0",'入力'!U52))</f>
      </c>
      <c r="AJ37" s="102">
        <f>IF('入力'!$Q52=0,"",IF('入力'!V52=0,"0",'入力'!V52))</f>
      </c>
      <c r="AK37" s="102">
        <f>IF('入力'!$Q52=0,"",IF('入力'!W52=0,"0",'入力'!W52))</f>
      </c>
      <c r="AL37" s="102">
        <f>IF('入力'!$Q52=0,"",IF('入力'!X52=0,"0",'入力'!X52))</f>
      </c>
      <c r="AM37" s="103">
        <f>IF('入力'!$Q52=0,"",IF('入力'!Y52=0,"0",'入力'!Y52))</f>
      </c>
      <c r="AP37" s="408"/>
      <c r="AQ37" s="408"/>
      <c r="BD37" s="408"/>
      <c r="BE37" s="408"/>
      <c r="BF37" s="408"/>
      <c r="BG37" s="408"/>
      <c r="BH37" s="408"/>
      <c r="BI37" s="408"/>
      <c r="BJ37" s="408"/>
      <c r="BK37" s="408"/>
      <c r="BL37" s="408"/>
      <c r="BM37" s="408"/>
      <c r="BN37" s="408"/>
      <c r="BO37" s="408"/>
    </row>
    <row r="38" spans="1:67" ht="24" customHeight="1">
      <c r="A38" s="772"/>
      <c r="C38" s="87">
        <f>'入力'!B53</f>
        <v>0</v>
      </c>
      <c r="D38" s="737" t="str">
        <f>'入力'!C53&amp;"　"&amp;'入力'!E53</f>
        <v>　</v>
      </c>
      <c r="E38" s="738"/>
      <c r="F38" s="738"/>
      <c r="G38" s="738"/>
      <c r="H38" s="738"/>
      <c r="I38" s="739"/>
      <c r="J38" s="740" t="str">
        <f>'入力'!F53&amp;"　"&amp;'入力'!G53</f>
        <v>　</v>
      </c>
      <c r="K38" s="741"/>
      <c r="L38" s="741"/>
      <c r="M38" s="741"/>
      <c r="N38" s="741"/>
      <c r="O38" s="741"/>
      <c r="P38" s="742"/>
      <c r="Q38" s="743">
        <f>'入力'!H53</f>
        <v>0</v>
      </c>
      <c r="R38" s="744"/>
      <c r="S38" s="26" t="s">
        <v>18</v>
      </c>
      <c r="T38" s="114">
        <f>'入力'!J53</f>
        <v>0</v>
      </c>
      <c r="U38" s="92" t="s">
        <v>21</v>
      </c>
      <c r="V38" s="114">
        <f>'入力'!K53</f>
        <v>0</v>
      </c>
      <c r="W38" s="96" t="s">
        <v>22</v>
      </c>
      <c r="X38" s="114">
        <f>'入力'!L53</f>
        <v>0</v>
      </c>
      <c r="Y38" s="93" t="s">
        <v>23</v>
      </c>
      <c r="Z38" s="745">
        <f>'入力'!M53</f>
        <v>0</v>
      </c>
      <c r="AA38" s="746"/>
      <c r="AB38" s="746"/>
      <c r="AC38" s="747" t="s">
        <v>80</v>
      </c>
      <c r="AD38" s="748"/>
      <c r="AE38" s="104">
        <f>IF('入力'!$Q53=0,"",'入力'!Q53)</f>
      </c>
      <c r="AF38" s="102">
        <f>IF('入力'!$Q53=0,"",IF('入力'!R53=0,"0",'入力'!R53))</f>
      </c>
      <c r="AG38" s="102">
        <f>IF('入力'!$Q53=0,"",IF('入力'!S53=0,"0",'入力'!S53))</f>
      </c>
      <c r="AH38" s="102">
        <f>IF('入力'!$Q53=0,"",IF('入力'!T53=0,"0",'入力'!T53))</f>
      </c>
      <c r="AI38" s="102">
        <f>IF('入力'!$Q53=0,"",IF('入力'!U53=0,"0",'入力'!U53))</f>
      </c>
      <c r="AJ38" s="102">
        <f>IF('入力'!$Q53=0,"",IF('入力'!V53=0,"0",'入力'!V53))</f>
      </c>
      <c r="AK38" s="102">
        <f>IF('入力'!$Q53=0,"",IF('入力'!W53=0,"0",'入力'!W53))</f>
      </c>
      <c r="AL38" s="102">
        <f>IF('入力'!$Q53=0,"",IF('入力'!X53=0,"0",'入力'!X53))</f>
      </c>
      <c r="AM38" s="103">
        <f>IF('入力'!$Q53=0,"",IF('入力'!Y53=0,"0",'入力'!Y53))</f>
      </c>
      <c r="AP38" s="408"/>
      <c r="AQ38" s="408"/>
      <c r="BD38" s="408"/>
      <c r="BE38" s="408"/>
      <c r="BF38" s="408"/>
      <c r="BG38" s="408"/>
      <c r="BH38" s="408"/>
      <c r="BI38" s="408"/>
      <c r="BJ38" s="408"/>
      <c r="BK38" s="408"/>
      <c r="BL38" s="408"/>
      <c r="BM38" s="408"/>
      <c r="BN38" s="408"/>
      <c r="BO38" s="408"/>
    </row>
    <row r="39" spans="1:67" ht="24" customHeight="1">
      <c r="A39" s="772"/>
      <c r="C39" s="87">
        <f>'入力'!B54</f>
        <v>0</v>
      </c>
      <c r="D39" s="737" t="str">
        <f>'入力'!C54&amp;"　"&amp;'入力'!E54</f>
        <v>　</v>
      </c>
      <c r="E39" s="738"/>
      <c r="F39" s="738"/>
      <c r="G39" s="738"/>
      <c r="H39" s="738"/>
      <c r="I39" s="739"/>
      <c r="J39" s="740" t="str">
        <f>'入力'!F54&amp;"　"&amp;'入力'!G54</f>
        <v>　</v>
      </c>
      <c r="K39" s="741"/>
      <c r="L39" s="741"/>
      <c r="M39" s="741"/>
      <c r="N39" s="741"/>
      <c r="O39" s="741"/>
      <c r="P39" s="742"/>
      <c r="Q39" s="743">
        <f>'入力'!H54</f>
        <v>0</v>
      </c>
      <c r="R39" s="744"/>
      <c r="S39" s="26" t="s">
        <v>18</v>
      </c>
      <c r="T39" s="114">
        <f>'入力'!J54</f>
        <v>0</v>
      </c>
      <c r="U39" s="92" t="s">
        <v>21</v>
      </c>
      <c r="V39" s="114">
        <f>'入力'!K54</f>
        <v>0</v>
      </c>
      <c r="W39" s="96" t="s">
        <v>22</v>
      </c>
      <c r="X39" s="114">
        <f>'入力'!L54</f>
        <v>0</v>
      </c>
      <c r="Y39" s="93" t="s">
        <v>23</v>
      </c>
      <c r="Z39" s="745">
        <f>'入力'!M54</f>
        <v>0</v>
      </c>
      <c r="AA39" s="746"/>
      <c r="AB39" s="746"/>
      <c r="AC39" s="747" t="s">
        <v>80</v>
      </c>
      <c r="AD39" s="748"/>
      <c r="AE39" s="101">
        <f>IF('入力'!$Q54=0,"",'入力'!Q54)</f>
      </c>
      <c r="AF39" s="102">
        <f>IF('入力'!$Q54=0,"",IF('入力'!R54=0,"0",'入力'!R54))</f>
      </c>
      <c r="AG39" s="102">
        <f>IF('入力'!$Q54=0,"",IF('入力'!S54=0,"0",'入力'!S54))</f>
      </c>
      <c r="AH39" s="102">
        <f>IF('入力'!$Q54=0,"",IF('入力'!T54=0,"0",'入力'!T54))</f>
      </c>
      <c r="AI39" s="102">
        <f>IF('入力'!$Q54=0,"",IF('入力'!U54=0,"0",'入力'!U54))</f>
      </c>
      <c r="AJ39" s="102">
        <f>IF('入力'!$Q54=0,"",IF('入力'!V54=0,"0",'入力'!V54))</f>
      </c>
      <c r="AK39" s="102">
        <f>IF('入力'!$Q54=0,"",IF('入力'!W54=0,"0",'入力'!W54))</f>
      </c>
      <c r="AL39" s="102">
        <f>IF('入力'!$Q54=0,"",IF('入力'!X54=0,"0",'入力'!X54))</f>
      </c>
      <c r="AM39" s="103">
        <f>IF('入力'!$Q54=0,"",IF('入力'!Y54=0,"0",'入力'!Y54))</f>
      </c>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row>
    <row r="40" spans="1:67" ht="24" customHeight="1">
      <c r="A40" s="772"/>
      <c r="C40" s="87">
        <f>'入力'!B55</f>
        <v>0</v>
      </c>
      <c r="D40" s="737" t="str">
        <f>'入力'!C55&amp;"　"&amp;'入力'!E55</f>
        <v>　</v>
      </c>
      <c r="E40" s="738"/>
      <c r="F40" s="738"/>
      <c r="G40" s="738"/>
      <c r="H40" s="738"/>
      <c r="I40" s="739"/>
      <c r="J40" s="740" t="str">
        <f>'入力'!F55&amp;"　"&amp;'入力'!G55</f>
        <v>　</v>
      </c>
      <c r="K40" s="741"/>
      <c r="L40" s="741"/>
      <c r="M40" s="741"/>
      <c r="N40" s="741"/>
      <c r="O40" s="741"/>
      <c r="P40" s="742"/>
      <c r="Q40" s="743">
        <f>'入力'!H55</f>
        <v>0</v>
      </c>
      <c r="R40" s="744"/>
      <c r="S40" s="26" t="s">
        <v>18</v>
      </c>
      <c r="T40" s="114">
        <f>'入力'!J55</f>
        <v>0</v>
      </c>
      <c r="U40" s="92" t="s">
        <v>21</v>
      </c>
      <c r="V40" s="114">
        <f>'入力'!K55</f>
        <v>0</v>
      </c>
      <c r="W40" s="96" t="s">
        <v>22</v>
      </c>
      <c r="X40" s="114">
        <f>'入力'!L55</f>
        <v>0</v>
      </c>
      <c r="Y40" s="93" t="s">
        <v>23</v>
      </c>
      <c r="Z40" s="745">
        <f>'入力'!M55</f>
        <v>0</v>
      </c>
      <c r="AA40" s="746"/>
      <c r="AB40" s="746"/>
      <c r="AC40" s="747" t="s">
        <v>80</v>
      </c>
      <c r="AD40" s="748"/>
      <c r="AE40" s="101">
        <f>IF('入力'!$Q55=0,"",'入力'!Q55)</f>
      </c>
      <c r="AF40" s="102">
        <f>IF('入力'!$Q55=0,"",IF('入力'!R55=0,"0",'入力'!R55))</f>
      </c>
      <c r="AG40" s="102">
        <f>IF('入力'!$Q55=0,"",IF('入力'!S55=0,"0",'入力'!S55))</f>
      </c>
      <c r="AH40" s="102">
        <f>IF('入力'!$Q55=0,"",IF('入力'!T55=0,"0",'入力'!T55))</f>
      </c>
      <c r="AI40" s="102">
        <f>IF('入力'!$Q55=0,"",IF('入力'!U55=0,"0",'入力'!U55))</f>
      </c>
      <c r="AJ40" s="102">
        <f>IF('入力'!$Q55=0,"",IF('入力'!V55=0,"0",'入力'!V55))</f>
      </c>
      <c r="AK40" s="102">
        <f>IF('入力'!$Q55=0,"",IF('入力'!W55=0,"0",'入力'!W55))</f>
      </c>
      <c r="AL40" s="102">
        <f>IF('入力'!$Q55=0,"",IF('入力'!X55=0,"0",'入力'!X55))</f>
      </c>
      <c r="AM40" s="103">
        <f>IF('入力'!$Q55=0,"",IF('入力'!Y55=0,"0",'入力'!Y55))</f>
      </c>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row>
    <row r="41" spans="1:67" ht="24" customHeight="1" thickBot="1">
      <c r="A41" s="772"/>
      <c r="C41" s="87">
        <f>'入力'!B56</f>
        <v>0</v>
      </c>
      <c r="D41" s="749" t="str">
        <f>'入力'!C56&amp;"　"&amp;'入力'!E56</f>
        <v>　</v>
      </c>
      <c r="E41" s="750"/>
      <c r="F41" s="750"/>
      <c r="G41" s="750"/>
      <c r="H41" s="750"/>
      <c r="I41" s="751"/>
      <c r="J41" s="752" t="str">
        <f>'入力'!F56&amp;"　"&amp;'入力'!G56</f>
        <v>　</v>
      </c>
      <c r="K41" s="753"/>
      <c r="L41" s="753"/>
      <c r="M41" s="753"/>
      <c r="N41" s="753"/>
      <c r="O41" s="753"/>
      <c r="P41" s="754"/>
      <c r="Q41" s="743">
        <f>'入力'!H56</f>
        <v>0</v>
      </c>
      <c r="R41" s="744"/>
      <c r="S41" s="26" t="s">
        <v>18</v>
      </c>
      <c r="T41" s="114">
        <f>'入力'!J56</f>
        <v>0</v>
      </c>
      <c r="U41" s="92" t="s">
        <v>21</v>
      </c>
      <c r="V41" s="114">
        <f>'入力'!K56</f>
        <v>0</v>
      </c>
      <c r="W41" s="96" t="s">
        <v>22</v>
      </c>
      <c r="X41" s="114">
        <f>'入力'!L56</f>
        <v>0</v>
      </c>
      <c r="Y41" s="93" t="s">
        <v>23</v>
      </c>
      <c r="Z41" s="745">
        <f>'入力'!M56</f>
        <v>0</v>
      </c>
      <c r="AA41" s="746"/>
      <c r="AB41" s="746"/>
      <c r="AC41" s="747" t="s">
        <v>80</v>
      </c>
      <c r="AD41" s="748"/>
      <c r="AE41" s="98">
        <f>IF('入力'!$Q56=0,"",'入力'!Q56)</f>
      </c>
      <c r="AF41" s="99">
        <f>IF('入力'!$Q56=0,"",IF('入力'!R56=0,"0",'入力'!R56))</f>
      </c>
      <c r="AG41" s="99">
        <f>IF('入力'!$Q56=0,"",IF('入力'!S56=0,"0",'入力'!S56))</f>
      </c>
      <c r="AH41" s="99">
        <f>IF('入力'!$Q56=0,"",IF('入力'!T56=0,"0",'入力'!T56))</f>
      </c>
      <c r="AI41" s="99">
        <f>IF('入力'!$Q56=0,"",IF('入力'!U56=0,"0",'入力'!U56))</f>
      </c>
      <c r="AJ41" s="99">
        <f>IF('入力'!$Q56=0,"",IF('入力'!V56=0,"0",'入力'!V56))</f>
      </c>
      <c r="AK41" s="99">
        <f>IF('入力'!$Q56=0,"",IF('入力'!W56=0,"0",'入力'!W56))</f>
      </c>
      <c r="AL41" s="99">
        <f>IF('入力'!$Q56=0,"",IF('入力'!X56=0,"0",'入力'!X56))</f>
      </c>
      <c r="AM41" s="100">
        <f>IF('入力'!$Q56=0,"",IF('入力'!Y56=0,"0",'入力'!Y56))</f>
      </c>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row>
    <row r="42" spans="1:67" ht="24" customHeight="1" thickBot="1">
      <c r="A42" s="772"/>
      <c r="C42" s="707" t="s">
        <v>15</v>
      </c>
      <c r="D42" s="707"/>
      <c r="E42" s="707"/>
      <c r="F42" s="707"/>
      <c r="G42" s="707"/>
      <c r="H42" s="707"/>
      <c r="I42" s="707"/>
      <c r="J42" s="707"/>
      <c r="K42" s="707"/>
      <c r="L42" s="707"/>
      <c r="M42" s="708"/>
      <c r="N42" s="784" t="s">
        <v>394</v>
      </c>
      <c r="O42" s="785"/>
      <c r="P42" s="785"/>
      <c r="Q42" s="785"/>
      <c r="R42" s="785"/>
      <c r="S42" s="785"/>
      <c r="T42" s="785"/>
      <c r="U42" s="785"/>
      <c r="V42" s="785"/>
      <c r="W42" s="785"/>
      <c r="X42" s="785"/>
      <c r="Y42" s="785"/>
      <c r="Z42" s="785"/>
      <c r="AA42" s="785"/>
      <c r="AB42" s="785"/>
      <c r="AC42" s="786"/>
      <c r="AD42" s="428" t="s">
        <v>455</v>
      </c>
      <c r="AE42" s="97">
        <f>IF('入力'!$Q39=0,"",'入力'!Q39)</f>
      </c>
      <c r="AF42" s="27">
        <f>IF('入力'!$Q39=0,"",IF('入力'!R39=0,"0",'入力'!R39))</f>
      </c>
      <c r="AG42" s="27">
        <f>IF('入力'!$Q39=0,"",IF('入力'!S39=0,"0",'入力'!S39))</f>
      </c>
      <c r="AH42" s="27">
        <f>IF('入力'!$Q39=0,"",IF('入力'!T39=0,"0",'入力'!T39))</f>
      </c>
      <c r="AI42" s="27">
        <f>IF('入力'!$Q39=0,"",IF('入力'!U39=0,"0",'入力'!U39))</f>
      </c>
      <c r="AJ42" s="27">
        <f>IF('入力'!$Q39=0,"",IF('入力'!V39=0,"0",'入力'!V39))</f>
      </c>
      <c r="AK42" s="27">
        <f>IF('入力'!$Q39=0,"",IF('入力'!W39=0,"0",'入力'!W39))</f>
      </c>
      <c r="AL42" s="27">
        <f>IF('入力'!$Q39=0,"",IF('入力'!X39=0,"0",'入力'!X39))</f>
      </c>
      <c r="AM42" s="28">
        <f>IF('入力'!$Q39=0,"",IF('入力'!Y39=0,"0",'入力'!Y39))</f>
      </c>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row>
    <row r="43" spans="1:39" ht="30" customHeight="1">
      <c r="A43" s="772"/>
      <c r="C43" s="16"/>
      <c r="D43" s="16"/>
      <c r="E43" s="16"/>
      <c r="F43" s="16"/>
      <c r="G43" s="16"/>
      <c r="H43" s="16"/>
      <c r="I43" s="16"/>
      <c r="J43" s="16"/>
      <c r="K43" s="16"/>
      <c r="L43" s="16"/>
      <c r="M43" s="16"/>
      <c r="N43" s="81"/>
      <c r="O43" s="81"/>
      <c r="P43" s="88"/>
      <c r="Q43" s="23"/>
      <c r="R43" s="23"/>
      <c r="S43" s="23"/>
      <c r="T43" s="23"/>
      <c r="U43" s="23"/>
      <c r="V43" s="23"/>
      <c r="W43" s="23"/>
      <c r="X43" s="23"/>
      <c r="Y43" s="23"/>
      <c r="Z43" s="23"/>
      <c r="AA43" s="23"/>
      <c r="AB43" s="23"/>
      <c r="AC43" s="23"/>
      <c r="AD43" s="24"/>
      <c r="AE43" s="10"/>
      <c r="AF43" s="10"/>
      <c r="AG43" s="10"/>
      <c r="AH43" s="10"/>
      <c r="AI43" s="10"/>
      <c r="AJ43" s="10"/>
      <c r="AK43" s="10"/>
      <c r="AL43" s="10"/>
      <c r="AM43" s="10"/>
    </row>
    <row r="44" spans="1:40" ht="19.5" customHeight="1">
      <c r="A44" s="77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row>
    <row r="45" spans="1:39" ht="27.75" customHeight="1">
      <c r="A45" s="772"/>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row>
    <row r="46" spans="1:39" ht="10.5" customHeight="1">
      <c r="A46" s="77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row>
    <row r="47" spans="1:39" ht="24.75" customHeight="1">
      <c r="A47" s="772"/>
      <c r="C47" s="11"/>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c r="AH47" s="734"/>
      <c r="AI47" s="734"/>
      <c r="AJ47" s="734"/>
      <c r="AK47" s="734"/>
      <c r="AL47" s="734"/>
      <c r="AM47" s="734"/>
    </row>
    <row r="48" spans="1:40" ht="30" customHeight="1">
      <c r="A48" s="772"/>
      <c r="C48" s="735"/>
      <c r="D48" s="735"/>
      <c r="E48" s="735"/>
      <c r="F48" s="735"/>
      <c r="G48" s="735"/>
      <c r="H48" s="735"/>
      <c r="I48" s="735"/>
      <c r="J48" s="735"/>
      <c r="K48" s="735"/>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row>
    <row r="49" spans="1:39" ht="28.5" customHeight="1">
      <c r="A49" s="772"/>
      <c r="C49" s="701"/>
      <c r="D49" s="701"/>
      <c r="E49" s="701"/>
      <c r="F49" s="701"/>
      <c r="G49" s="701"/>
      <c r="H49" s="702"/>
      <c r="I49" s="702"/>
      <c r="J49" s="5"/>
      <c r="K49" s="5"/>
      <c r="L49" s="5"/>
      <c r="M49" s="701"/>
      <c r="N49" s="701"/>
      <c r="O49" s="701"/>
      <c r="P49" s="701"/>
      <c r="Q49" s="701"/>
      <c r="R49" s="701"/>
      <c r="S49" s="701"/>
      <c r="T49" s="701"/>
      <c r="U49" s="702"/>
      <c r="V49" s="702"/>
      <c r="W49" s="699"/>
      <c r="X49" s="699"/>
      <c r="Y49" s="5"/>
      <c r="AB49" s="701"/>
      <c r="AC49" s="701"/>
      <c r="AD49" s="701"/>
      <c r="AE49" s="701"/>
      <c r="AF49" s="701"/>
      <c r="AG49" s="701"/>
      <c r="AH49" s="701"/>
      <c r="AI49" s="701"/>
      <c r="AJ49" s="702"/>
      <c r="AK49" s="702"/>
      <c r="AL49" s="699"/>
      <c r="AM49" s="699"/>
    </row>
    <row r="50" spans="1:39" ht="18" customHeight="1">
      <c r="A50" s="772"/>
      <c r="C50" s="727"/>
      <c r="D50" s="727"/>
      <c r="E50" s="727"/>
      <c r="F50" s="727"/>
      <c r="G50" s="727"/>
      <c r="H50" s="25"/>
      <c r="I50" s="25"/>
      <c r="J50" s="25"/>
      <c r="K50" s="25"/>
      <c r="L50" s="25"/>
      <c r="M50" s="728"/>
      <c r="N50" s="728"/>
      <c r="O50" s="728"/>
      <c r="P50" s="728"/>
      <c r="Q50" s="728"/>
      <c r="R50" s="728"/>
      <c r="S50" s="728"/>
      <c r="T50" s="728"/>
      <c r="U50" s="11"/>
      <c r="V50" s="11"/>
      <c r="W50" s="5"/>
      <c r="X50" s="5"/>
      <c r="Y50" s="5"/>
      <c r="AB50" s="728"/>
      <c r="AC50" s="728"/>
      <c r="AD50" s="728"/>
      <c r="AE50" s="728"/>
      <c r="AF50" s="728"/>
      <c r="AG50" s="728"/>
      <c r="AH50" s="728"/>
      <c r="AI50" s="728"/>
      <c r="AJ50" s="728"/>
      <c r="AK50" s="58"/>
      <c r="AL50" s="6"/>
      <c r="AM50" s="6"/>
    </row>
    <row r="51" spans="1:39" ht="18" customHeight="1">
      <c r="A51" s="772"/>
      <c r="B51" s="10"/>
      <c r="C51" s="729"/>
      <c r="D51" s="729"/>
      <c r="E51" s="729"/>
      <c r="F51" s="730"/>
      <c r="G51" s="730"/>
      <c r="H51" s="112"/>
      <c r="I51" s="19"/>
      <c r="J51" s="19"/>
      <c r="K51" s="19"/>
      <c r="L51" s="10"/>
      <c r="M51" s="731"/>
      <c r="N51" s="731"/>
      <c r="O51" s="731"/>
      <c r="P51" s="731"/>
      <c r="Q51" s="731"/>
      <c r="R51" s="731"/>
      <c r="S51" s="731"/>
      <c r="T51" s="731"/>
      <c r="U51" s="113"/>
      <c r="V51" s="113"/>
      <c r="W51" s="20"/>
      <c r="X51" s="20"/>
      <c r="Y51" s="10"/>
      <c r="Z51" s="10"/>
      <c r="AA51" s="10"/>
      <c r="AB51" s="700"/>
      <c r="AC51" s="700"/>
      <c r="AD51" s="700"/>
      <c r="AE51" s="700"/>
      <c r="AF51" s="700"/>
      <c r="AG51" s="700"/>
      <c r="AH51" s="700"/>
      <c r="AI51" s="700"/>
      <c r="AJ51" s="700"/>
      <c r="AK51" s="20"/>
      <c r="AL51" s="20"/>
      <c r="AM51" s="5"/>
    </row>
    <row r="52" spans="1:40" ht="18" customHeight="1">
      <c r="A52" s="772"/>
      <c r="B52" s="10"/>
      <c r="C52" s="18"/>
      <c r="D52" s="723"/>
      <c r="E52" s="723"/>
      <c r="F52" s="723"/>
      <c r="G52" s="723"/>
      <c r="H52" s="723"/>
      <c r="I52" s="723"/>
      <c r="J52" s="3"/>
      <c r="K52" s="20"/>
      <c r="L52" s="20"/>
      <c r="M52" s="726"/>
      <c r="N52" s="726"/>
      <c r="O52" s="726"/>
      <c r="P52" s="723"/>
      <c r="Q52" s="723"/>
      <c r="R52" s="723"/>
      <c r="S52" s="723"/>
      <c r="T52" s="723"/>
      <c r="U52" s="723"/>
      <c r="V52" s="723"/>
      <c r="W52" s="724"/>
      <c r="X52" s="724"/>
      <c r="Y52" s="20"/>
      <c r="Z52" s="10"/>
      <c r="AA52" s="10"/>
      <c r="AB52" s="714"/>
      <c r="AC52" s="714"/>
      <c r="AD52" s="714"/>
      <c r="AE52" s="723"/>
      <c r="AF52" s="723"/>
      <c r="AG52" s="723"/>
      <c r="AH52" s="723"/>
      <c r="AI52" s="723"/>
      <c r="AJ52" s="723"/>
      <c r="AK52" s="723"/>
      <c r="AL52" s="723"/>
      <c r="AM52" s="699"/>
      <c r="AN52" s="699"/>
    </row>
    <row r="53" spans="1:40" ht="18.75" customHeight="1">
      <c r="A53" s="772"/>
      <c r="B53" s="10"/>
      <c r="C53" s="20"/>
      <c r="D53" s="20"/>
      <c r="E53" s="20"/>
      <c r="F53" s="20"/>
      <c r="G53" s="20"/>
      <c r="H53" s="20"/>
      <c r="I53" s="20"/>
      <c r="J53" s="20"/>
      <c r="K53" s="72"/>
      <c r="L53" s="20"/>
      <c r="M53" s="20"/>
      <c r="N53" s="670"/>
      <c r="O53" s="670"/>
      <c r="P53" s="670"/>
      <c r="Q53" s="72"/>
      <c r="R53" s="72"/>
      <c r="S53" s="72"/>
      <c r="T53" s="72"/>
      <c r="U53" s="670"/>
      <c r="V53" s="670"/>
      <c r="W53" s="670"/>
      <c r="X53" s="670"/>
      <c r="Y53" s="670"/>
      <c r="Z53" s="670"/>
      <c r="AA53" s="10"/>
      <c r="AB53" s="722"/>
      <c r="AC53" s="722"/>
      <c r="AD53" s="722"/>
      <c r="AE53" s="722"/>
      <c r="AF53" s="722"/>
      <c r="AG53" s="722"/>
      <c r="AH53" s="722"/>
      <c r="AI53" s="722"/>
      <c r="AJ53" s="722"/>
      <c r="AK53" s="722"/>
      <c r="AL53" s="722"/>
      <c r="AM53" s="670"/>
      <c r="AN53" s="670"/>
    </row>
    <row r="57" ht="13.5" customHeight="1"/>
    <row r="59" spans="28:39" ht="12.75">
      <c r="AB59" s="20"/>
      <c r="AC59" s="20"/>
      <c r="AD59" s="670"/>
      <c r="AE59" s="670"/>
      <c r="AF59" s="670"/>
      <c r="AG59" s="670"/>
      <c r="AH59" s="670"/>
      <c r="AI59" s="670"/>
      <c r="AJ59" s="670"/>
      <c r="AK59" s="670"/>
      <c r="AL59" s="670"/>
      <c r="AM59" s="670"/>
    </row>
  </sheetData>
  <sheetProtection selectLockedCells="1"/>
  <mergeCells count="297">
    <mergeCell ref="N42:AC42"/>
    <mergeCell ref="AR19:AX19"/>
    <mergeCell ref="AR20:AX21"/>
    <mergeCell ref="AB4:AE4"/>
    <mergeCell ref="AF4:AJ4"/>
    <mergeCell ref="AK4:AM4"/>
    <mergeCell ref="X5:AA5"/>
    <mergeCell ref="AB5:AE5"/>
    <mergeCell ref="AF5:AJ5"/>
    <mergeCell ref="AK5:AM5"/>
    <mergeCell ref="AY19:BC21"/>
    <mergeCell ref="S23:AD24"/>
    <mergeCell ref="AR10:AX10"/>
    <mergeCell ref="AR11:AX12"/>
    <mergeCell ref="AR13:AX13"/>
    <mergeCell ref="AR14:AX15"/>
    <mergeCell ref="AP19:AQ19"/>
    <mergeCell ref="S22:AD22"/>
    <mergeCell ref="AG14:AG15"/>
    <mergeCell ref="AP17:AQ18"/>
    <mergeCell ref="BG7:BH7"/>
    <mergeCell ref="BI7:BQ8"/>
    <mergeCell ref="AP8:AQ9"/>
    <mergeCell ref="AR8:BC9"/>
    <mergeCell ref="AY10:BC12"/>
    <mergeCell ref="BD7:BF12"/>
    <mergeCell ref="BG8:BH8"/>
    <mergeCell ref="BH9:BZ10"/>
    <mergeCell ref="BG11:BJ11"/>
    <mergeCell ref="AP7:AQ7"/>
    <mergeCell ref="A2:A53"/>
    <mergeCell ref="C2:D2"/>
    <mergeCell ref="E2:AM2"/>
    <mergeCell ref="C4:M5"/>
    <mergeCell ref="X4:AA4"/>
    <mergeCell ref="AR7:BC7"/>
    <mergeCell ref="AP10:AQ10"/>
    <mergeCell ref="AP11:AQ12"/>
    <mergeCell ref="AP13:AQ13"/>
    <mergeCell ref="AP20:AQ21"/>
    <mergeCell ref="BK11:BN11"/>
    <mergeCell ref="BQ11:BT11"/>
    <mergeCell ref="BV11:BY11"/>
    <mergeCell ref="BG12:BJ12"/>
    <mergeCell ref="BK12:BN12"/>
    <mergeCell ref="BQ12:BT12"/>
    <mergeCell ref="BV12:BY12"/>
    <mergeCell ref="BG13:BH14"/>
    <mergeCell ref="BI13:BV14"/>
    <mergeCell ref="AP14:AQ15"/>
    <mergeCell ref="BG15:BH15"/>
    <mergeCell ref="BI15:BQ16"/>
    <mergeCell ref="BS15:BY16"/>
    <mergeCell ref="AP16:AQ16"/>
    <mergeCell ref="BG16:BH16"/>
    <mergeCell ref="BH17:BZ18"/>
    <mergeCell ref="AY13:BC15"/>
    <mergeCell ref="AY16:BC18"/>
    <mergeCell ref="AR16:AX16"/>
    <mergeCell ref="AR17:AX18"/>
    <mergeCell ref="BG19:BJ19"/>
    <mergeCell ref="BK19:BN19"/>
    <mergeCell ref="BQ19:BT19"/>
    <mergeCell ref="BV19:BY19"/>
    <mergeCell ref="BD13:BF21"/>
    <mergeCell ref="BG20:BJ20"/>
    <mergeCell ref="BK20:BN20"/>
    <mergeCell ref="BQ20:BT20"/>
    <mergeCell ref="BV20:BY20"/>
    <mergeCell ref="BG21:BJ21"/>
    <mergeCell ref="BK21:BN21"/>
    <mergeCell ref="BQ21:BT21"/>
    <mergeCell ref="BV21:BY21"/>
    <mergeCell ref="D26:I26"/>
    <mergeCell ref="J26:P26"/>
    <mergeCell ref="Q26:R26"/>
    <mergeCell ref="S26:Y26"/>
    <mergeCell ref="Z26:AD26"/>
    <mergeCell ref="AE26:AM26"/>
    <mergeCell ref="AP22:AQ24"/>
    <mergeCell ref="D27:I27"/>
    <mergeCell ref="J27:P27"/>
    <mergeCell ref="Q27:R27"/>
    <mergeCell ref="Z27:AB27"/>
    <mergeCell ref="K24:M24"/>
    <mergeCell ref="AC27:AD27"/>
    <mergeCell ref="N22:R24"/>
    <mergeCell ref="E23:G23"/>
    <mergeCell ref="H22:J22"/>
    <mergeCell ref="D28:I28"/>
    <mergeCell ref="J28:P28"/>
    <mergeCell ref="Q28:R28"/>
    <mergeCell ref="Z28:AB28"/>
    <mergeCell ref="AC28:AD28"/>
    <mergeCell ref="D29:I29"/>
    <mergeCell ref="J29:P29"/>
    <mergeCell ref="Q29:R29"/>
    <mergeCell ref="Z29:AB29"/>
    <mergeCell ref="AC29:AD29"/>
    <mergeCell ref="D30:I30"/>
    <mergeCell ref="J30:P30"/>
    <mergeCell ref="Q30:R30"/>
    <mergeCell ref="Z30:AB30"/>
    <mergeCell ref="AC30:AD30"/>
    <mergeCell ref="D31:I31"/>
    <mergeCell ref="J31:P31"/>
    <mergeCell ref="Q31:R31"/>
    <mergeCell ref="Z31:AB31"/>
    <mergeCell ref="AC31:AD31"/>
    <mergeCell ref="D32:I32"/>
    <mergeCell ref="J32:P32"/>
    <mergeCell ref="Q32:R32"/>
    <mergeCell ref="Z32:AB32"/>
    <mergeCell ref="AC32:AD32"/>
    <mergeCell ref="D33:I33"/>
    <mergeCell ref="J33:P33"/>
    <mergeCell ref="Q33:R33"/>
    <mergeCell ref="Z33:AB33"/>
    <mergeCell ref="AC33:AD33"/>
    <mergeCell ref="D34:I34"/>
    <mergeCell ref="J34:P34"/>
    <mergeCell ref="Q34:R34"/>
    <mergeCell ref="Z34:AB34"/>
    <mergeCell ref="AC34:AD34"/>
    <mergeCell ref="D35:I35"/>
    <mergeCell ref="J35:P35"/>
    <mergeCell ref="Q35:R35"/>
    <mergeCell ref="Z35:AB35"/>
    <mergeCell ref="AC35:AD35"/>
    <mergeCell ref="D36:I36"/>
    <mergeCell ref="J36:P36"/>
    <mergeCell ref="Q36:R36"/>
    <mergeCell ref="Z36:AB36"/>
    <mergeCell ref="AC36:AD36"/>
    <mergeCell ref="D37:I37"/>
    <mergeCell ref="J37:P37"/>
    <mergeCell ref="Q37:R37"/>
    <mergeCell ref="Z37:AB37"/>
    <mergeCell ref="AC37:AD37"/>
    <mergeCell ref="D38:I38"/>
    <mergeCell ref="J38:P38"/>
    <mergeCell ref="Q38:R38"/>
    <mergeCell ref="Z38:AB38"/>
    <mergeCell ref="AC38:AD38"/>
    <mergeCell ref="D39:I39"/>
    <mergeCell ref="J39:P39"/>
    <mergeCell ref="Q39:R39"/>
    <mergeCell ref="Z39:AB39"/>
    <mergeCell ref="AC39:AD39"/>
    <mergeCell ref="D40:I40"/>
    <mergeCell ref="J40:P40"/>
    <mergeCell ref="Q40:R40"/>
    <mergeCell ref="Z40:AB40"/>
    <mergeCell ref="AC40:AD40"/>
    <mergeCell ref="D41:I41"/>
    <mergeCell ref="J41:P41"/>
    <mergeCell ref="Q41:R41"/>
    <mergeCell ref="Z41:AB41"/>
    <mergeCell ref="AC41:AD41"/>
    <mergeCell ref="U49:V49"/>
    <mergeCell ref="W49:X49"/>
    <mergeCell ref="AB49:AI49"/>
    <mergeCell ref="C44:AN44"/>
    <mergeCell ref="C45:AM45"/>
    <mergeCell ref="C46:AM46"/>
    <mergeCell ref="D47:AM47"/>
    <mergeCell ref="C48:K48"/>
    <mergeCell ref="L48:AN48"/>
    <mergeCell ref="Y53:Z53"/>
    <mergeCell ref="AB53:AD53"/>
    <mergeCell ref="AJ49:AK49"/>
    <mergeCell ref="AL49:AM49"/>
    <mergeCell ref="C50:G50"/>
    <mergeCell ref="M50:T50"/>
    <mergeCell ref="AB50:AJ50"/>
    <mergeCell ref="C51:E51"/>
    <mergeCell ref="F51:G51"/>
    <mergeCell ref="M51:T51"/>
    <mergeCell ref="A1:AN1"/>
    <mergeCell ref="AM53:AN53"/>
    <mergeCell ref="AD59:AE59"/>
    <mergeCell ref="AF59:AG59"/>
    <mergeCell ref="AH59:AI59"/>
    <mergeCell ref="AJ59:AK59"/>
    <mergeCell ref="AL59:AM59"/>
    <mergeCell ref="AK53:AL53"/>
    <mergeCell ref="D52:I52"/>
    <mergeCell ref="M52:O52"/>
    <mergeCell ref="N53:P53"/>
    <mergeCell ref="U53:V53"/>
    <mergeCell ref="AE53:AF53"/>
    <mergeCell ref="AG53:AH53"/>
    <mergeCell ref="AI53:AJ53"/>
    <mergeCell ref="P52:V52"/>
    <mergeCell ref="W52:X52"/>
    <mergeCell ref="AB52:AD52"/>
    <mergeCell ref="AE52:AL52"/>
    <mergeCell ref="W53:X53"/>
    <mergeCell ref="C7:D7"/>
    <mergeCell ref="C8:D9"/>
    <mergeCell ref="AJ14:AJ15"/>
    <mergeCell ref="AK14:AK15"/>
    <mergeCell ref="Z10:AD12"/>
    <mergeCell ref="Z13:AD15"/>
    <mergeCell ref="H14:J14"/>
    <mergeCell ref="H15:J15"/>
    <mergeCell ref="D12:M13"/>
    <mergeCell ref="AH14:AH15"/>
    <mergeCell ref="AM52:AN52"/>
    <mergeCell ref="AB51:AJ51"/>
    <mergeCell ref="C49:G49"/>
    <mergeCell ref="H49:I49"/>
    <mergeCell ref="M49:T49"/>
    <mergeCell ref="S16:Y16"/>
    <mergeCell ref="S17:Y18"/>
    <mergeCell ref="S19:Y19"/>
    <mergeCell ref="E16:M17"/>
    <mergeCell ref="C42:M42"/>
    <mergeCell ref="AE13:AM13"/>
    <mergeCell ref="AI17:AI18"/>
    <mergeCell ref="AJ17:AJ18"/>
    <mergeCell ref="AE14:AE15"/>
    <mergeCell ref="AF17:AF18"/>
    <mergeCell ref="AG17:AG18"/>
    <mergeCell ref="AH17:AH18"/>
    <mergeCell ref="AM14:AM15"/>
    <mergeCell ref="AE16:AM16"/>
    <mergeCell ref="C16:C24"/>
    <mergeCell ref="C10:C15"/>
    <mergeCell ref="D16:D17"/>
    <mergeCell ref="D20:M21"/>
    <mergeCell ref="E24:G24"/>
    <mergeCell ref="K22:M22"/>
    <mergeCell ref="K23:M23"/>
    <mergeCell ref="H24:J24"/>
    <mergeCell ref="H23:J23"/>
    <mergeCell ref="E22:G22"/>
    <mergeCell ref="CD18:CH19"/>
    <mergeCell ref="CB19:CC19"/>
    <mergeCell ref="CB10:CC10"/>
    <mergeCell ref="CD10:CH11"/>
    <mergeCell ref="CB11:CC11"/>
    <mergeCell ref="CC12:CM13"/>
    <mergeCell ref="CB14:CC14"/>
    <mergeCell ref="CD14:CE14"/>
    <mergeCell ref="CF14:CH14"/>
    <mergeCell ref="CI14:CM14"/>
    <mergeCell ref="CI22:CM22"/>
    <mergeCell ref="CB15:CC15"/>
    <mergeCell ref="CF23:CH23"/>
    <mergeCell ref="CI23:CM23"/>
    <mergeCell ref="CD15:CE15"/>
    <mergeCell ref="CF15:CH15"/>
    <mergeCell ref="CI15:CM15"/>
    <mergeCell ref="CB16:CC17"/>
    <mergeCell ref="CD16:CM17"/>
    <mergeCell ref="CB18:CC18"/>
    <mergeCell ref="CB24:CC24"/>
    <mergeCell ref="AK17:AK18"/>
    <mergeCell ref="AL17:AL18"/>
    <mergeCell ref="AM17:AM18"/>
    <mergeCell ref="E19:J19"/>
    <mergeCell ref="CD24:CE24"/>
    <mergeCell ref="CC20:CM21"/>
    <mergeCell ref="CB22:CC22"/>
    <mergeCell ref="CD22:CE22"/>
    <mergeCell ref="CF22:CH22"/>
    <mergeCell ref="CF24:CH24"/>
    <mergeCell ref="CI24:CM24"/>
    <mergeCell ref="E14:G14"/>
    <mergeCell ref="E15:G15"/>
    <mergeCell ref="K14:M14"/>
    <mergeCell ref="K15:M15"/>
    <mergeCell ref="CB23:CC23"/>
    <mergeCell ref="CD23:CE23"/>
    <mergeCell ref="AE17:AE18"/>
    <mergeCell ref="AL14:AL15"/>
    <mergeCell ref="N19:R19"/>
    <mergeCell ref="Z19:AD21"/>
    <mergeCell ref="AF14:AF15"/>
    <mergeCell ref="N10:R10"/>
    <mergeCell ref="N11:R12"/>
    <mergeCell ref="N13:R13"/>
    <mergeCell ref="N14:R15"/>
    <mergeCell ref="N16:R16"/>
    <mergeCell ref="Z16:AD18"/>
    <mergeCell ref="S14:Y15"/>
    <mergeCell ref="E7:R7"/>
    <mergeCell ref="E8:R9"/>
    <mergeCell ref="N20:R21"/>
    <mergeCell ref="S20:Y21"/>
    <mergeCell ref="S10:Y10"/>
    <mergeCell ref="AI14:AI15"/>
    <mergeCell ref="S11:Y12"/>
    <mergeCell ref="S13:Y13"/>
    <mergeCell ref="E11:J11"/>
    <mergeCell ref="N17:R18"/>
  </mergeCells>
  <printOptions/>
  <pageMargins left="0.31496062992125984" right="0.3937007874015748" top="0.2755905511811024" bottom="0.35433070866141736"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B9" sqref="B9:H9"/>
    </sheetView>
  </sheetViews>
  <sheetFormatPr defaultColWidth="9.00390625" defaultRowHeight="13.5"/>
  <cols>
    <col min="1" max="1" width="0.5" style="0" customWidth="1"/>
    <col min="2" max="2" width="4.50390625" style="0" customWidth="1"/>
    <col min="3" max="3" width="12.125" style="0" customWidth="1"/>
    <col min="4" max="4" width="12.875" style="0" customWidth="1"/>
    <col min="5" max="5" width="3.00390625" style="0" customWidth="1"/>
    <col min="6" max="6" width="21.75390625" style="0" customWidth="1"/>
    <col min="7" max="7" width="19.00390625" style="0" customWidth="1"/>
    <col min="8" max="8" width="16.125" style="0" customWidth="1"/>
    <col min="9" max="9" width="0.6171875" style="0" customWidth="1"/>
  </cols>
  <sheetData>
    <row r="1" spans="1:9" ht="12.75">
      <c r="A1" s="320"/>
      <c r="B1" s="320"/>
      <c r="C1" s="320"/>
      <c r="D1" s="320"/>
      <c r="E1" s="320"/>
      <c r="F1" s="320"/>
      <c r="G1" s="320"/>
      <c r="H1" s="321" t="s">
        <v>474</v>
      </c>
      <c r="I1" s="320"/>
    </row>
    <row r="2" spans="1:9" ht="12.75">
      <c r="A2" s="320"/>
      <c r="B2" s="485" t="s">
        <v>262</v>
      </c>
      <c r="C2" s="485"/>
      <c r="D2" s="485"/>
      <c r="E2" s="485"/>
      <c r="F2" s="320"/>
      <c r="G2" s="320"/>
      <c r="H2" s="320"/>
      <c r="I2" s="320"/>
    </row>
    <row r="3" spans="1:9" ht="12.75">
      <c r="A3" s="320"/>
      <c r="B3" s="485" t="s">
        <v>298</v>
      </c>
      <c r="C3" s="485"/>
      <c r="D3" s="485"/>
      <c r="E3" s="485"/>
      <c r="F3" s="320"/>
      <c r="G3" s="320"/>
      <c r="H3" s="320"/>
      <c r="I3" s="320"/>
    </row>
    <row r="4" spans="1:9" ht="12.75">
      <c r="A4" s="320"/>
      <c r="B4" s="320"/>
      <c r="C4" s="319"/>
      <c r="D4" s="319"/>
      <c r="E4" s="319"/>
      <c r="F4" s="320"/>
      <c r="G4" s="485" t="s">
        <v>475</v>
      </c>
      <c r="H4" s="485"/>
      <c r="I4" s="320"/>
    </row>
    <row r="5" spans="1:9" ht="12.75">
      <c r="A5" s="320"/>
      <c r="B5" s="320"/>
      <c r="C5" s="320"/>
      <c r="D5" s="320"/>
      <c r="E5" s="320"/>
      <c r="F5" s="320"/>
      <c r="G5" s="485" t="s">
        <v>476</v>
      </c>
      <c r="H5" s="485"/>
      <c r="I5" s="320"/>
    </row>
    <row r="6" spans="1:9" ht="12.75">
      <c r="A6" s="320"/>
      <c r="B6" s="320"/>
      <c r="C6" s="320"/>
      <c r="D6" s="320"/>
      <c r="E6" s="320"/>
      <c r="F6" s="320"/>
      <c r="G6" s="485" t="s">
        <v>527</v>
      </c>
      <c r="H6" s="485"/>
      <c r="I6" s="320"/>
    </row>
    <row r="7" spans="1:9" ht="21.75" customHeight="1">
      <c r="A7" s="320"/>
      <c r="B7" s="319"/>
      <c r="C7" s="319"/>
      <c r="D7" s="319"/>
      <c r="E7" s="319"/>
      <c r="F7" s="320"/>
      <c r="G7" s="320"/>
      <c r="H7" s="320"/>
      <c r="I7" s="320"/>
    </row>
    <row r="8" spans="1:9" ht="12.75">
      <c r="A8" s="320"/>
      <c r="B8" s="462" t="str">
        <f>G4&amp;" "&amp;G5</f>
        <v>令和3年度全国中学校体育大会 第51回全国中学校バスケットボール大会</v>
      </c>
      <c r="C8" s="462"/>
      <c r="D8" s="462"/>
      <c r="E8" s="462"/>
      <c r="F8" s="462"/>
      <c r="G8" s="462"/>
      <c r="H8" s="462"/>
      <c r="I8" s="320"/>
    </row>
    <row r="9" spans="1:9" ht="15.75">
      <c r="A9" s="320"/>
      <c r="B9" s="484" t="s">
        <v>517</v>
      </c>
      <c r="C9" s="484"/>
      <c r="D9" s="484"/>
      <c r="E9" s="484"/>
      <c r="F9" s="484"/>
      <c r="G9" s="484"/>
      <c r="H9" s="484"/>
      <c r="I9" s="320"/>
    </row>
    <row r="10" spans="1:9" ht="36" customHeight="1">
      <c r="A10" s="320"/>
      <c r="B10" s="319"/>
      <c r="C10" s="319"/>
      <c r="D10" s="319"/>
      <c r="E10" s="319"/>
      <c r="F10" s="320"/>
      <c r="G10" s="320"/>
      <c r="H10" s="320"/>
      <c r="I10" s="320"/>
    </row>
    <row r="11" spans="1:9" ht="38.25" customHeight="1">
      <c r="A11" s="320"/>
      <c r="B11" s="463" t="s">
        <v>518</v>
      </c>
      <c r="C11" s="463"/>
      <c r="D11" s="463"/>
      <c r="E11" s="463"/>
      <c r="F11" s="463"/>
      <c r="G11" s="463"/>
      <c r="H11" s="463"/>
      <c r="I11" s="320"/>
    </row>
    <row r="12" spans="1:9" ht="36" customHeight="1">
      <c r="A12" s="320"/>
      <c r="B12" s="323"/>
      <c r="C12" s="323"/>
      <c r="D12" s="323"/>
      <c r="E12" s="323"/>
      <c r="F12" s="320"/>
      <c r="G12" s="320"/>
      <c r="H12" s="320"/>
      <c r="I12" s="320"/>
    </row>
    <row r="13" spans="1:9" ht="30" customHeight="1">
      <c r="A13" s="320"/>
      <c r="B13" s="327">
        <v>1</v>
      </c>
      <c r="C13" s="463" t="s">
        <v>519</v>
      </c>
      <c r="D13" s="463"/>
      <c r="E13" s="463"/>
      <c r="F13" s="797"/>
      <c r="G13" s="797"/>
      <c r="H13" s="797"/>
      <c r="I13" s="320"/>
    </row>
    <row r="14" spans="1:9" ht="22.5" customHeight="1">
      <c r="A14" s="320"/>
      <c r="B14" s="327"/>
      <c r="C14" s="333"/>
      <c r="D14" s="333"/>
      <c r="E14" s="333"/>
      <c r="F14" s="328"/>
      <c r="G14" s="328"/>
      <c r="H14" s="328"/>
      <c r="I14" s="320"/>
    </row>
    <row r="15" spans="1:9" ht="30" customHeight="1">
      <c r="A15" s="326"/>
      <c r="B15" s="339">
        <v>2</v>
      </c>
      <c r="C15" s="463" t="s">
        <v>520</v>
      </c>
      <c r="D15" s="463"/>
      <c r="E15" s="463"/>
      <c r="F15" s="797"/>
      <c r="G15" s="797"/>
      <c r="H15" s="797"/>
      <c r="I15" s="320"/>
    </row>
    <row r="16" spans="1:9" ht="22.5" customHeight="1">
      <c r="A16" s="326"/>
      <c r="B16" s="339"/>
      <c r="C16" s="333"/>
      <c r="D16" s="333"/>
      <c r="E16" s="333"/>
      <c r="F16" s="328"/>
      <c r="G16" s="328"/>
      <c r="H16" s="328"/>
      <c r="I16" s="320"/>
    </row>
    <row r="17" spans="1:9" ht="22.5" customHeight="1">
      <c r="A17" s="320"/>
      <c r="B17" s="339">
        <v>3</v>
      </c>
      <c r="C17" s="476" t="s">
        <v>299</v>
      </c>
      <c r="D17" s="476"/>
      <c r="E17" s="476"/>
      <c r="F17" s="474"/>
      <c r="G17" s="474"/>
      <c r="H17" s="474"/>
      <c r="I17" s="320"/>
    </row>
    <row r="18" spans="1:9" ht="22.5" customHeight="1">
      <c r="A18" s="320"/>
      <c r="B18" s="320"/>
      <c r="C18" s="320" t="s">
        <v>397</v>
      </c>
      <c r="D18" s="320"/>
      <c r="E18" s="320"/>
      <c r="F18" s="320"/>
      <c r="G18" s="320"/>
      <c r="H18" s="320"/>
      <c r="I18" s="320"/>
    </row>
    <row r="19" spans="1:9" ht="60" customHeight="1">
      <c r="A19" s="320"/>
      <c r="B19" s="320"/>
      <c r="C19" s="794" t="s">
        <v>300</v>
      </c>
      <c r="D19" s="795"/>
      <c r="E19" s="795"/>
      <c r="F19" s="796"/>
      <c r="G19" s="340" t="s">
        <v>301</v>
      </c>
      <c r="H19" s="320"/>
      <c r="I19" s="320"/>
    </row>
    <row r="20" spans="1:9" ht="22.5" customHeight="1">
      <c r="A20" s="320"/>
      <c r="B20" s="320"/>
      <c r="C20" s="320" t="s">
        <v>398</v>
      </c>
      <c r="D20" s="320"/>
      <c r="E20" s="320"/>
      <c r="F20" s="320"/>
      <c r="G20" s="320"/>
      <c r="H20" s="320"/>
      <c r="I20" s="320"/>
    </row>
    <row r="21" spans="1:9" ht="22.5" customHeight="1">
      <c r="A21" s="320"/>
      <c r="B21" s="320"/>
      <c r="C21" s="320"/>
      <c r="D21" s="320"/>
      <c r="E21" s="320"/>
      <c r="F21" s="320"/>
      <c r="G21" s="320"/>
      <c r="H21" s="320"/>
      <c r="I21" s="320"/>
    </row>
    <row r="22" spans="1:9" ht="22.5" customHeight="1">
      <c r="A22" s="320"/>
      <c r="B22" s="320"/>
      <c r="C22" s="373" t="s">
        <v>396</v>
      </c>
      <c r="D22" s="340"/>
      <c r="E22" s="340"/>
      <c r="F22" s="320"/>
      <c r="G22" s="320"/>
      <c r="H22" s="439"/>
      <c r="I22" s="320"/>
    </row>
    <row r="23" spans="1:9" ht="22.5" customHeight="1">
      <c r="A23" s="320"/>
      <c r="B23" s="320"/>
      <c r="C23" s="320"/>
      <c r="D23" s="320"/>
      <c r="E23" s="320"/>
      <c r="F23" s="320"/>
      <c r="G23" s="320"/>
      <c r="H23" s="320"/>
      <c r="I23" s="320"/>
    </row>
    <row r="24" spans="1:9" ht="30" customHeight="1">
      <c r="A24" s="320"/>
      <c r="B24" s="320"/>
      <c r="C24" s="793" t="s">
        <v>542</v>
      </c>
      <c r="D24" s="793"/>
      <c r="E24" s="793"/>
      <c r="F24" s="793"/>
      <c r="G24" s="793"/>
      <c r="H24" s="793"/>
      <c r="I24" s="320"/>
    </row>
    <row r="25" spans="1:9" ht="22.5" customHeight="1">
      <c r="A25" s="320"/>
      <c r="B25" s="320"/>
      <c r="C25" s="452"/>
      <c r="D25" s="452"/>
      <c r="E25" s="452"/>
      <c r="F25" s="452"/>
      <c r="G25" s="452"/>
      <c r="H25" s="452"/>
      <c r="I25" s="320"/>
    </row>
    <row r="26" spans="1:9" ht="22.5" customHeight="1">
      <c r="A26" s="320"/>
      <c r="B26" s="320"/>
      <c r="C26" s="320" t="s">
        <v>302</v>
      </c>
      <c r="D26" s="320"/>
      <c r="E26" s="320"/>
      <c r="F26" s="320"/>
      <c r="G26" s="320"/>
      <c r="H26" s="320"/>
      <c r="I26" s="320"/>
    </row>
    <row r="27" spans="1:9" ht="22.5" customHeight="1">
      <c r="A27" s="320"/>
      <c r="B27" s="320"/>
      <c r="C27" s="320"/>
      <c r="D27" s="320"/>
      <c r="E27" s="320"/>
      <c r="F27" s="320"/>
      <c r="G27" s="320"/>
      <c r="H27" s="320"/>
      <c r="I27" s="320"/>
    </row>
    <row r="28" spans="1:9" ht="15" customHeight="1">
      <c r="A28" s="320"/>
      <c r="B28" s="320"/>
      <c r="C28" s="365"/>
      <c r="D28" s="366"/>
      <c r="E28" s="366"/>
      <c r="F28" s="366"/>
      <c r="G28" s="366"/>
      <c r="H28" s="366"/>
      <c r="I28" s="348"/>
    </row>
    <row r="29" spans="1:9" ht="15" customHeight="1">
      <c r="A29" s="320"/>
      <c r="B29" s="320"/>
      <c r="C29" s="467" t="s">
        <v>477</v>
      </c>
      <c r="D29" s="468"/>
      <c r="E29" s="468"/>
      <c r="F29" s="468"/>
      <c r="G29" s="468"/>
      <c r="H29" s="469"/>
      <c r="I29" s="348"/>
    </row>
    <row r="30" spans="1:9" ht="15" customHeight="1">
      <c r="A30" s="320"/>
      <c r="B30" s="320"/>
      <c r="C30" s="467" t="s">
        <v>478</v>
      </c>
      <c r="D30" s="468"/>
      <c r="E30" s="468"/>
      <c r="F30" s="468"/>
      <c r="G30" s="468"/>
      <c r="H30" s="469"/>
      <c r="I30" s="348"/>
    </row>
    <row r="31" spans="1:9" ht="15" customHeight="1">
      <c r="A31" s="320"/>
      <c r="B31" s="320"/>
      <c r="C31" s="467" t="s">
        <v>479</v>
      </c>
      <c r="D31" s="468"/>
      <c r="E31" s="468"/>
      <c r="F31" s="468"/>
      <c r="G31" s="468"/>
      <c r="H31" s="345"/>
      <c r="I31" s="348"/>
    </row>
    <row r="32" spans="1:9" ht="15" customHeight="1">
      <c r="A32" s="320"/>
      <c r="B32" s="320"/>
      <c r="C32" s="470" t="s">
        <v>480</v>
      </c>
      <c r="D32" s="471"/>
      <c r="E32" s="471"/>
      <c r="F32" s="471"/>
      <c r="G32" s="471"/>
      <c r="H32" s="472"/>
      <c r="I32" s="348"/>
    </row>
    <row r="33" spans="1:10" ht="15" customHeight="1">
      <c r="A33" s="320"/>
      <c r="B33" s="320"/>
      <c r="C33" s="470" t="s">
        <v>481</v>
      </c>
      <c r="D33" s="471"/>
      <c r="E33" s="471"/>
      <c r="F33" s="471"/>
      <c r="G33" s="471"/>
      <c r="H33" s="472"/>
      <c r="I33" s="374"/>
      <c r="J33" s="151"/>
    </row>
    <row r="34" spans="1:9" ht="12.75">
      <c r="A34" s="320"/>
      <c r="B34" s="320"/>
      <c r="C34" s="368"/>
      <c r="D34" s="369"/>
      <c r="E34" s="369"/>
      <c r="F34" s="369"/>
      <c r="G34" s="369"/>
      <c r="H34" s="369"/>
      <c r="I34" s="348"/>
    </row>
  </sheetData>
  <sheetProtection/>
  <mergeCells count="18">
    <mergeCell ref="C29:H29"/>
    <mergeCell ref="C30:H30"/>
    <mergeCell ref="C31:G31"/>
    <mergeCell ref="C32:H32"/>
    <mergeCell ref="C33:H33"/>
    <mergeCell ref="B9:H9"/>
    <mergeCell ref="B11:H11"/>
    <mergeCell ref="C13:H13"/>
    <mergeCell ref="C15:H15"/>
    <mergeCell ref="C17:H17"/>
    <mergeCell ref="C24:H24"/>
    <mergeCell ref="C19:F19"/>
    <mergeCell ref="B2:E2"/>
    <mergeCell ref="B3:E3"/>
    <mergeCell ref="G4:H4"/>
    <mergeCell ref="G5:H5"/>
    <mergeCell ref="G6:H6"/>
    <mergeCell ref="B8:H8"/>
  </mergeCells>
  <printOptions horizontalCentered="1"/>
  <pageMargins left="0.7086614173228347" right="0.7086614173228347" top="0.7480314960629921" bottom="0.7480314960629921" header="0.31496062992125984" footer="0.3937007874015748"/>
  <pageSetup firstPageNumber="67" useFirstPageNumber="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B1:T27"/>
  <sheetViews>
    <sheetView showGridLines="0" zoomScaleSheetLayoutView="100" workbookViewId="0" topLeftCell="A15">
      <selection activeCell="F19" sqref="F19:O19"/>
    </sheetView>
  </sheetViews>
  <sheetFormatPr defaultColWidth="9.00390625" defaultRowHeight="13.5"/>
  <cols>
    <col min="1" max="1" width="2.50390625" style="115" customWidth="1"/>
    <col min="2" max="2" width="0.875" style="115" customWidth="1"/>
    <col min="3" max="3" width="1.25" style="115" customWidth="1"/>
    <col min="4" max="4" width="6.25390625" style="115" customWidth="1"/>
    <col min="5" max="5" width="13.75390625" style="115" customWidth="1"/>
    <col min="6" max="6" width="2.50390625" style="115" customWidth="1"/>
    <col min="7" max="7" width="11.50390625" style="115" customWidth="1"/>
    <col min="8" max="9" width="4.00390625" style="115" customWidth="1"/>
    <col min="10" max="10" width="1.875" style="115" customWidth="1"/>
    <col min="11" max="11" width="9.625" style="115" customWidth="1"/>
    <col min="12" max="12" width="2.50390625" style="115" customWidth="1"/>
    <col min="13" max="13" width="3.50390625" style="115" customWidth="1"/>
    <col min="14" max="14" width="2.125" style="115" customWidth="1"/>
    <col min="15" max="15" width="9.75390625" style="115" customWidth="1"/>
    <col min="16" max="16" width="1.4921875" style="115" customWidth="1"/>
    <col min="17" max="17" width="7.75390625" style="115" customWidth="1"/>
    <col min="18" max="19" width="3.75390625" style="115" customWidth="1"/>
    <col min="20" max="20" width="0.875" style="115" customWidth="1"/>
    <col min="21" max="21" width="2.50390625" style="115" customWidth="1"/>
    <col min="22" max="16384" width="9.00390625" style="115" customWidth="1"/>
  </cols>
  <sheetData>
    <row r="1" spans="2:20" ht="54.75" customHeight="1">
      <c r="B1" s="819" t="s">
        <v>521</v>
      </c>
      <c r="C1" s="820"/>
      <c r="D1" s="820"/>
      <c r="E1" s="820"/>
      <c r="F1" s="820"/>
      <c r="G1" s="820"/>
      <c r="H1" s="820"/>
      <c r="I1" s="820"/>
      <c r="J1" s="820"/>
      <c r="K1" s="820"/>
      <c r="L1" s="820"/>
      <c r="M1" s="820"/>
      <c r="N1" s="820"/>
      <c r="O1" s="820"/>
      <c r="P1" s="820"/>
      <c r="Q1" s="820"/>
      <c r="R1" s="820"/>
      <c r="S1" s="820"/>
      <c r="T1" s="820"/>
    </row>
    <row r="2" ht="12.75">
      <c r="C2" s="115" t="s">
        <v>95</v>
      </c>
    </row>
    <row r="3" spans="3:19" ht="45" customHeight="1">
      <c r="C3" s="124"/>
      <c r="D3" s="125"/>
      <c r="E3" s="125"/>
      <c r="F3" s="125"/>
      <c r="G3" s="125"/>
      <c r="H3" s="125"/>
      <c r="I3" s="125"/>
      <c r="J3" s="125"/>
      <c r="K3" s="125"/>
      <c r="L3" s="125"/>
      <c r="M3" s="125"/>
      <c r="N3" s="125"/>
      <c r="O3" s="807" t="s">
        <v>482</v>
      </c>
      <c r="P3" s="807"/>
      <c r="Q3" s="807"/>
      <c r="R3" s="146">
        <f>'入力'!J25</f>
        <v>0</v>
      </c>
      <c r="S3" s="147" t="s">
        <v>23</v>
      </c>
    </row>
    <row r="4" spans="2:19" ht="15" customHeight="1">
      <c r="B4" s="127"/>
      <c r="C4" s="123"/>
      <c r="D4" s="815" t="s">
        <v>483</v>
      </c>
      <c r="E4" s="815"/>
      <c r="F4" s="815"/>
      <c r="G4" s="815"/>
      <c r="H4" s="815"/>
      <c r="I4" s="815"/>
      <c r="J4" s="123"/>
      <c r="K4" s="123"/>
      <c r="L4" s="123"/>
      <c r="M4" s="123"/>
      <c r="N4" s="123"/>
      <c r="O4" s="123"/>
      <c r="P4" s="123"/>
      <c r="Q4" s="123"/>
      <c r="R4" s="123"/>
      <c r="S4" s="127"/>
    </row>
    <row r="5" spans="2:19" ht="15" customHeight="1">
      <c r="B5" s="127"/>
      <c r="C5" s="123"/>
      <c r="D5" s="815" t="s">
        <v>484</v>
      </c>
      <c r="E5" s="815"/>
      <c r="F5" s="815"/>
      <c r="G5" s="815"/>
      <c r="H5" s="815"/>
      <c r="I5" s="815"/>
      <c r="J5" s="123"/>
      <c r="K5" s="123"/>
      <c r="L5" s="123"/>
      <c r="M5" s="123"/>
      <c r="N5" s="123"/>
      <c r="O5" s="123"/>
      <c r="P5" s="123"/>
      <c r="Q5" s="123"/>
      <c r="R5" s="123"/>
      <c r="S5" s="127"/>
    </row>
    <row r="6" spans="2:19" ht="15" customHeight="1">
      <c r="B6" s="127"/>
      <c r="C6" s="123"/>
      <c r="D6" s="815" t="s">
        <v>515</v>
      </c>
      <c r="E6" s="815"/>
      <c r="F6" s="148"/>
      <c r="G6" s="815" t="s">
        <v>545</v>
      </c>
      <c r="H6" s="815"/>
      <c r="I6" s="143" t="s">
        <v>107</v>
      </c>
      <c r="J6" s="148"/>
      <c r="K6" s="148"/>
      <c r="L6" s="123"/>
      <c r="M6" s="123"/>
      <c r="N6" s="123"/>
      <c r="O6" s="123"/>
      <c r="P6" s="123"/>
      <c r="Q6" s="123"/>
      <c r="R6" s="123"/>
      <c r="S6" s="127"/>
    </row>
    <row r="7" spans="3:19" ht="34.5" customHeight="1">
      <c r="C7" s="126"/>
      <c r="D7" s="123"/>
      <c r="E7" s="123"/>
      <c r="F7" s="123"/>
      <c r="G7" s="815" t="str">
        <f>IF('入力'!C5="","　　　　　　　　都道府県",'入力'!C5)</f>
        <v>　　　　　　　　都道府県</v>
      </c>
      <c r="H7" s="815"/>
      <c r="I7" s="815"/>
      <c r="J7" s="123"/>
      <c r="K7" s="815" t="str">
        <f>IF('入力'!C9="","　立",'入力'!C9)</f>
        <v>　立</v>
      </c>
      <c r="L7" s="815"/>
      <c r="M7" s="815"/>
      <c r="N7" s="815"/>
      <c r="O7" s="815"/>
      <c r="P7" s="123"/>
      <c r="Q7" s="123"/>
      <c r="R7" s="123"/>
      <c r="S7" s="127"/>
    </row>
    <row r="8" spans="3:19" ht="7.5" customHeight="1">
      <c r="C8" s="126"/>
      <c r="D8" s="123"/>
      <c r="E8" s="123"/>
      <c r="G8" s="825"/>
      <c r="H8" s="825"/>
      <c r="I8" s="825"/>
      <c r="J8" s="142"/>
      <c r="K8" s="825"/>
      <c r="L8" s="825"/>
      <c r="M8" s="825"/>
      <c r="N8" s="825"/>
      <c r="O8" s="825"/>
      <c r="P8" s="142"/>
      <c r="Q8" s="292"/>
      <c r="R8" s="293"/>
      <c r="S8" s="127"/>
    </row>
    <row r="9" spans="3:19" ht="30" customHeight="1">
      <c r="C9" s="126"/>
      <c r="D9" s="123"/>
      <c r="E9" s="123"/>
      <c r="F9" s="123"/>
      <c r="G9" s="123"/>
      <c r="H9" s="123"/>
      <c r="I9" s="125"/>
      <c r="J9" s="123"/>
      <c r="K9" s="822">
        <f>IF('入力'!E9="","",'入力'!E9)</f>
      </c>
      <c r="L9" s="822"/>
      <c r="M9" s="822"/>
      <c r="N9" s="145"/>
      <c r="O9" s="145" t="s">
        <v>93</v>
      </c>
      <c r="P9" s="143"/>
      <c r="Q9" s="294"/>
      <c r="R9" s="295"/>
      <c r="S9" s="127"/>
    </row>
    <row r="10" spans="3:19" ht="30" customHeight="1">
      <c r="C10" s="126"/>
      <c r="D10" s="123"/>
      <c r="E10" s="123"/>
      <c r="F10" s="123"/>
      <c r="G10" s="123"/>
      <c r="H10" s="123"/>
      <c r="I10" s="123"/>
      <c r="J10" s="123"/>
      <c r="K10" s="145" t="s">
        <v>106</v>
      </c>
      <c r="L10" s="145"/>
      <c r="M10" s="821" t="str">
        <f>'入力'!C25&amp;"　"&amp;'入力'!E25</f>
        <v>　</v>
      </c>
      <c r="N10" s="821"/>
      <c r="O10" s="821"/>
      <c r="P10" s="144"/>
      <c r="Q10" s="826" t="s">
        <v>114</v>
      </c>
      <c r="R10" s="827"/>
      <c r="S10" s="127"/>
    </row>
    <row r="11" spans="3:19" ht="8.25" customHeight="1">
      <c r="C11" s="126"/>
      <c r="D11" s="123"/>
      <c r="E11" s="123"/>
      <c r="F11" s="123"/>
      <c r="G11" s="123"/>
      <c r="H11" s="123"/>
      <c r="I11" s="123"/>
      <c r="J11" s="123"/>
      <c r="K11" s="149"/>
      <c r="L11" s="149"/>
      <c r="M11" s="150"/>
      <c r="N11" s="150"/>
      <c r="O11" s="150"/>
      <c r="P11" s="144"/>
      <c r="Q11" s="296"/>
      <c r="R11" s="297"/>
      <c r="S11" s="127"/>
    </row>
    <row r="12" spans="3:19" ht="45" customHeight="1">
      <c r="C12" s="126"/>
      <c r="D12" s="123"/>
      <c r="E12" s="123"/>
      <c r="G12" s="141" t="s">
        <v>440</v>
      </c>
      <c r="H12" s="141"/>
      <c r="I12" s="800">
        <f>IF('入力'!E11="","",'入力'!C5&amp;'入力'!E11&amp;'入力'!F11)</f>
      </c>
      <c r="J12" s="800"/>
      <c r="K12" s="800"/>
      <c r="L12" s="800"/>
      <c r="M12" s="800"/>
      <c r="N12" s="800"/>
      <c r="O12" s="800"/>
      <c r="P12" s="120"/>
      <c r="Q12" s="120"/>
      <c r="S12" s="127"/>
    </row>
    <row r="13" spans="3:19" ht="30" customHeight="1">
      <c r="C13" s="126"/>
      <c r="D13" s="123"/>
      <c r="E13" s="123"/>
      <c r="F13" s="123"/>
      <c r="G13" s="123"/>
      <c r="H13" s="822" t="s">
        <v>103</v>
      </c>
      <c r="I13" s="822"/>
      <c r="J13" s="145"/>
      <c r="K13" s="799">
        <f>IF('入力'!C13="","",'入力'!C13&amp;"　－　"&amp;'入力'!E13&amp;"　－　"&amp;'入力'!F13)</f>
      </c>
      <c r="L13" s="799"/>
      <c r="M13" s="799"/>
      <c r="N13" s="799"/>
      <c r="O13" s="799"/>
      <c r="P13" s="121"/>
      <c r="Q13" s="121"/>
      <c r="R13" s="123"/>
      <c r="S13" s="127"/>
    </row>
    <row r="14" spans="3:19" ht="30" customHeight="1">
      <c r="C14" s="126"/>
      <c r="D14" s="123"/>
      <c r="E14" s="123"/>
      <c r="F14" s="123"/>
      <c r="G14" s="123"/>
      <c r="H14" s="822" t="s">
        <v>104</v>
      </c>
      <c r="I14" s="822"/>
      <c r="J14" s="145"/>
      <c r="K14" s="799">
        <f>IF('入力'!C14="","",'入力'!C14&amp;"　－　"&amp;'入力'!E14&amp;"　－　"&amp;'入力'!F14)</f>
      </c>
      <c r="L14" s="799"/>
      <c r="M14" s="799"/>
      <c r="N14" s="799"/>
      <c r="O14" s="799"/>
      <c r="P14" s="121"/>
      <c r="Q14" s="121"/>
      <c r="R14" s="123"/>
      <c r="S14" s="127"/>
    </row>
    <row r="15" spans="3:19" ht="67.5" customHeight="1">
      <c r="C15" s="126"/>
      <c r="D15" s="123"/>
      <c r="E15" s="812" t="s">
        <v>528</v>
      </c>
      <c r="F15" s="812"/>
      <c r="G15" s="812"/>
      <c r="H15" s="812"/>
      <c r="I15" s="812"/>
      <c r="J15" s="812"/>
      <c r="K15" s="812"/>
      <c r="L15" s="812"/>
      <c r="M15" s="812"/>
      <c r="N15" s="812"/>
      <c r="O15" s="812"/>
      <c r="P15" s="812"/>
      <c r="Q15" s="812"/>
      <c r="R15" s="123"/>
      <c r="S15" s="127"/>
    </row>
    <row r="16" spans="3:19" ht="22.5" customHeight="1">
      <c r="C16" s="126"/>
      <c r="D16" s="123"/>
      <c r="E16" s="813" t="s">
        <v>485</v>
      </c>
      <c r="F16" s="814"/>
      <c r="G16" s="814"/>
      <c r="H16" s="814"/>
      <c r="I16" s="814"/>
      <c r="J16" s="814"/>
      <c r="K16" s="814"/>
      <c r="L16" s="814"/>
      <c r="M16" s="814"/>
      <c r="N16" s="814"/>
      <c r="O16" s="814"/>
      <c r="P16" s="814"/>
      <c r="Q16" s="814"/>
      <c r="R16" s="130"/>
      <c r="S16" s="127"/>
    </row>
    <row r="17" spans="3:19" ht="22.5" customHeight="1">
      <c r="C17" s="126"/>
      <c r="D17" s="123"/>
      <c r="E17" s="813" t="s">
        <v>551</v>
      </c>
      <c r="F17" s="814"/>
      <c r="G17" s="814"/>
      <c r="H17" s="814"/>
      <c r="I17" s="814"/>
      <c r="J17" s="814"/>
      <c r="K17" s="814"/>
      <c r="L17" s="814"/>
      <c r="M17" s="814"/>
      <c r="N17" s="814"/>
      <c r="O17" s="814"/>
      <c r="P17" s="814"/>
      <c r="Q17" s="814"/>
      <c r="R17" s="130"/>
      <c r="S17" s="127"/>
    </row>
    <row r="18" spans="3:19" ht="24" customHeight="1">
      <c r="C18" s="126"/>
      <c r="D18" s="123"/>
      <c r="E18" s="123"/>
      <c r="F18" s="123"/>
      <c r="G18" s="123"/>
      <c r="H18" s="123"/>
      <c r="I18" s="123"/>
      <c r="J18" s="123"/>
      <c r="K18" s="123"/>
      <c r="L18" s="123"/>
      <c r="M18" s="123"/>
      <c r="N18" s="123"/>
      <c r="O18" s="123"/>
      <c r="P18" s="123"/>
      <c r="Q18" s="123"/>
      <c r="R18" s="123"/>
      <c r="S18" s="127"/>
    </row>
    <row r="19" spans="3:19" ht="18.75" customHeight="1">
      <c r="C19" s="126"/>
      <c r="D19" s="123"/>
      <c r="E19" s="116" t="s">
        <v>109</v>
      </c>
      <c r="F19" s="808"/>
      <c r="G19" s="809"/>
      <c r="H19" s="809"/>
      <c r="I19" s="809"/>
      <c r="J19" s="809"/>
      <c r="K19" s="809"/>
      <c r="L19" s="809"/>
      <c r="M19" s="809"/>
      <c r="N19" s="809"/>
      <c r="O19" s="809"/>
      <c r="P19" s="139"/>
      <c r="Q19" s="137"/>
      <c r="R19" s="131"/>
      <c r="S19" s="127"/>
    </row>
    <row r="20" spans="3:19" ht="52.5" customHeight="1">
      <c r="C20" s="126"/>
      <c r="D20" s="123"/>
      <c r="E20" s="117" t="s">
        <v>96</v>
      </c>
      <c r="F20" s="810"/>
      <c r="G20" s="811"/>
      <c r="H20" s="811"/>
      <c r="I20" s="811"/>
      <c r="J20" s="811"/>
      <c r="K20" s="811"/>
      <c r="L20" s="811"/>
      <c r="M20" s="811"/>
      <c r="N20" s="811"/>
      <c r="O20" s="811"/>
      <c r="P20" s="140"/>
      <c r="Q20" s="138"/>
      <c r="R20" s="131"/>
      <c r="S20" s="127"/>
    </row>
    <row r="21" spans="3:19" ht="52.5" customHeight="1">
      <c r="C21" s="126"/>
      <c r="D21" s="123"/>
      <c r="E21" s="118" t="s">
        <v>97</v>
      </c>
      <c r="F21" s="816">
        <f>'入力'!E29</f>
        <v>0</v>
      </c>
      <c r="G21" s="817"/>
      <c r="H21" s="817"/>
      <c r="I21" s="818"/>
      <c r="J21" s="801" t="s">
        <v>105</v>
      </c>
      <c r="K21" s="802"/>
      <c r="L21" s="803"/>
      <c r="M21" s="823">
        <f>'入力'!G29</f>
        <v>0</v>
      </c>
      <c r="N21" s="824"/>
      <c r="O21" s="824"/>
      <c r="P21" s="824"/>
      <c r="Q21" s="122" t="s">
        <v>100</v>
      </c>
      <c r="R21" s="131"/>
      <c r="S21" s="127"/>
    </row>
    <row r="22" spans="3:19" ht="90" customHeight="1">
      <c r="C22" s="126"/>
      <c r="D22" s="123"/>
      <c r="E22" s="119" t="s">
        <v>98</v>
      </c>
      <c r="F22" s="804">
        <f>'入力'!E30</f>
        <v>0</v>
      </c>
      <c r="G22" s="805"/>
      <c r="H22" s="805"/>
      <c r="I22" s="805"/>
      <c r="J22" s="805"/>
      <c r="K22" s="805"/>
      <c r="L22" s="805"/>
      <c r="M22" s="805"/>
      <c r="N22" s="805"/>
      <c r="O22" s="805"/>
      <c r="P22" s="805"/>
      <c r="Q22" s="806"/>
      <c r="R22" s="131"/>
      <c r="S22" s="127"/>
    </row>
    <row r="23" spans="3:19" ht="30" customHeight="1">
      <c r="C23" s="128"/>
      <c r="D23" s="120"/>
      <c r="E23" s="120"/>
      <c r="F23" s="120"/>
      <c r="G23" s="120"/>
      <c r="H23" s="120"/>
      <c r="I23" s="120"/>
      <c r="J23" s="120"/>
      <c r="K23" s="120"/>
      <c r="L23" s="120"/>
      <c r="M23" s="120"/>
      <c r="N23" s="120"/>
      <c r="O23" s="120"/>
      <c r="P23" s="120"/>
      <c r="Q23" s="120"/>
      <c r="R23" s="120"/>
      <c r="S23" s="129"/>
    </row>
    <row r="24" spans="3:19" ht="12.75">
      <c r="C24" s="123"/>
      <c r="D24" s="123"/>
      <c r="E24" s="123"/>
      <c r="F24" s="123"/>
      <c r="G24" s="123"/>
      <c r="H24" s="123"/>
      <c r="I24" s="123"/>
      <c r="J24" s="123"/>
      <c r="K24" s="123"/>
      <c r="L24" s="123"/>
      <c r="M24" s="123"/>
      <c r="N24" s="123"/>
      <c r="O24" s="123"/>
      <c r="P24" s="123"/>
      <c r="Q24" s="123"/>
      <c r="R24" s="123"/>
      <c r="S24" s="123"/>
    </row>
    <row r="25" spans="2:3" ht="22.5" customHeight="1">
      <c r="B25" s="375"/>
      <c r="C25" s="375" t="s">
        <v>399</v>
      </c>
    </row>
    <row r="26" spans="4:17" ht="59.25" customHeight="1">
      <c r="D26" s="801" t="s">
        <v>101</v>
      </c>
      <c r="E26" s="802"/>
      <c r="F26" s="802"/>
      <c r="G26" s="802"/>
      <c r="H26" s="802"/>
      <c r="I26" s="802"/>
      <c r="J26" s="802"/>
      <c r="K26" s="803"/>
      <c r="M26" s="798" t="s">
        <v>113</v>
      </c>
      <c r="N26" s="798"/>
      <c r="O26" s="798"/>
      <c r="P26" s="798"/>
      <c r="Q26" s="798"/>
    </row>
    <row r="27" spans="4:17" ht="22.5" customHeight="1">
      <c r="D27" s="798" t="s">
        <v>102</v>
      </c>
      <c r="E27" s="798"/>
      <c r="F27" s="798"/>
      <c r="G27" s="798"/>
      <c r="H27" s="798"/>
      <c r="I27" s="798"/>
      <c r="J27" s="798"/>
      <c r="K27" s="798"/>
      <c r="L27" s="798"/>
      <c r="M27" s="798"/>
      <c r="N27" s="798"/>
      <c r="O27" s="798"/>
      <c r="P27" s="798"/>
      <c r="Q27" s="798"/>
    </row>
  </sheetData>
  <sheetProtection selectLockedCells="1"/>
  <mergeCells count="28">
    <mergeCell ref="D6:E6"/>
    <mergeCell ref="H13:I13"/>
    <mergeCell ref="H14:I14"/>
    <mergeCell ref="M21:P21"/>
    <mergeCell ref="G7:I8"/>
    <mergeCell ref="K7:O8"/>
    <mergeCell ref="E17:Q17"/>
    <mergeCell ref="Q10:R10"/>
    <mergeCell ref="D5:I5"/>
    <mergeCell ref="F21:I21"/>
    <mergeCell ref="B1:T1"/>
    <mergeCell ref="D26:K26"/>
    <mergeCell ref="M26:Q26"/>
    <mergeCell ref="K13:O13"/>
    <mergeCell ref="M10:O10"/>
    <mergeCell ref="K9:M9"/>
    <mergeCell ref="D4:I4"/>
    <mergeCell ref="G6:H6"/>
    <mergeCell ref="D27:Q27"/>
    <mergeCell ref="K14:O14"/>
    <mergeCell ref="I12:O12"/>
    <mergeCell ref="J21:L21"/>
    <mergeCell ref="F22:Q22"/>
    <mergeCell ref="O3:Q3"/>
    <mergeCell ref="F19:O19"/>
    <mergeCell ref="F20:O20"/>
    <mergeCell ref="E15:Q15"/>
    <mergeCell ref="E16:Q16"/>
  </mergeCells>
  <printOptions horizontalCentered="1" verticalCentered="1"/>
  <pageMargins left="0.5511811023622047" right="0.5511811023622047" top="0.7086614173228347" bottom="0.7086614173228347" header="0.31496062992125984" footer="0.3937007874015748"/>
  <pageSetup firstPageNumber="68" useFirstPageNumber="1"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B1:I43"/>
  <sheetViews>
    <sheetView zoomScaleSheetLayoutView="100" workbookViewId="0" topLeftCell="A25">
      <selection activeCell="B9" sqref="B9:H9"/>
    </sheetView>
  </sheetViews>
  <sheetFormatPr defaultColWidth="9.00390625" defaultRowHeight="13.5"/>
  <cols>
    <col min="1" max="1" width="0.6171875" style="0" customWidth="1"/>
    <col min="2" max="4" width="3.75390625" style="0" customWidth="1"/>
    <col min="5" max="5" width="18.375" style="0" customWidth="1"/>
    <col min="6" max="6" width="21.75390625" style="0" customWidth="1"/>
    <col min="7" max="7" width="11.00390625" style="0" customWidth="1"/>
    <col min="8" max="8" width="25.50390625" style="0" customWidth="1"/>
    <col min="9" max="9" width="0.6171875" style="0" customWidth="1"/>
  </cols>
  <sheetData>
    <row r="1" spans="2:9" ht="12.75">
      <c r="B1" s="320"/>
      <c r="C1" s="320"/>
      <c r="D1" s="320"/>
      <c r="E1" s="320"/>
      <c r="F1" s="320"/>
      <c r="G1" s="320"/>
      <c r="H1" s="321" t="s">
        <v>486</v>
      </c>
      <c r="I1" s="320"/>
    </row>
    <row r="2" spans="2:9" ht="12.75">
      <c r="B2" s="485" t="s">
        <v>262</v>
      </c>
      <c r="C2" s="485"/>
      <c r="D2" s="485"/>
      <c r="E2" s="485"/>
      <c r="F2" s="320"/>
      <c r="G2" s="320"/>
      <c r="H2" s="320"/>
      <c r="I2" s="320"/>
    </row>
    <row r="3" spans="2:9" ht="12.75">
      <c r="B3" s="485" t="s">
        <v>298</v>
      </c>
      <c r="C3" s="485"/>
      <c r="D3" s="485"/>
      <c r="E3" s="485"/>
      <c r="F3" s="320"/>
      <c r="G3" s="320"/>
      <c r="H3" s="320"/>
      <c r="I3" s="320"/>
    </row>
    <row r="4" spans="2:9" ht="13.5" customHeight="1">
      <c r="B4" s="320"/>
      <c r="C4" s="319"/>
      <c r="D4" s="319"/>
      <c r="E4" s="319"/>
      <c r="F4" s="320"/>
      <c r="G4" s="485" t="s">
        <v>487</v>
      </c>
      <c r="H4" s="485"/>
      <c r="I4" s="320"/>
    </row>
    <row r="5" spans="2:9" ht="13.5" customHeight="1">
      <c r="B5" s="320"/>
      <c r="C5" s="320"/>
      <c r="D5" s="320"/>
      <c r="E5" s="320"/>
      <c r="F5" s="320"/>
      <c r="G5" s="485" t="s">
        <v>476</v>
      </c>
      <c r="H5" s="485"/>
      <c r="I5" s="320"/>
    </row>
    <row r="6" spans="2:9" ht="13.5" customHeight="1">
      <c r="B6" s="320"/>
      <c r="C6" s="320"/>
      <c r="D6" s="320"/>
      <c r="E6" s="320"/>
      <c r="F6" s="320"/>
      <c r="G6" s="485" t="s">
        <v>527</v>
      </c>
      <c r="H6" s="485"/>
      <c r="I6" s="320"/>
    </row>
    <row r="7" spans="2:9" ht="24.75" customHeight="1">
      <c r="B7" s="319"/>
      <c r="C7" s="319"/>
      <c r="D7" s="319"/>
      <c r="E7" s="319"/>
      <c r="F7" s="320"/>
      <c r="G7" s="320"/>
      <c r="H7" s="320"/>
      <c r="I7" s="320"/>
    </row>
    <row r="8" spans="2:9" ht="12.75">
      <c r="B8" s="462" t="str">
        <f>G4&amp;" "&amp;G5</f>
        <v>令和３年度全国中学校体育大会 第51回全国中学校バスケットボール大会</v>
      </c>
      <c r="C8" s="462"/>
      <c r="D8" s="462"/>
      <c r="E8" s="462"/>
      <c r="F8" s="462"/>
      <c r="G8" s="462"/>
      <c r="H8" s="462"/>
      <c r="I8" s="320"/>
    </row>
    <row r="9" spans="2:9" ht="15.75">
      <c r="B9" s="484" t="s">
        <v>303</v>
      </c>
      <c r="C9" s="484"/>
      <c r="D9" s="484"/>
      <c r="E9" s="484"/>
      <c r="F9" s="484"/>
      <c r="G9" s="484"/>
      <c r="H9" s="484"/>
      <c r="I9" s="320"/>
    </row>
    <row r="10" spans="2:9" ht="24.75" customHeight="1">
      <c r="B10" s="319"/>
      <c r="C10" s="319"/>
      <c r="D10" s="319"/>
      <c r="E10" s="319"/>
      <c r="F10" s="320"/>
      <c r="G10" s="320"/>
      <c r="H10" s="320"/>
      <c r="I10" s="320"/>
    </row>
    <row r="11" spans="2:9" ht="50.25" customHeight="1">
      <c r="B11" s="476" t="s">
        <v>403</v>
      </c>
      <c r="C11" s="476"/>
      <c r="D11" s="476"/>
      <c r="E11" s="476"/>
      <c r="F11" s="476"/>
      <c r="G11" s="476"/>
      <c r="H11" s="476"/>
      <c r="I11" s="320"/>
    </row>
    <row r="12" spans="2:9" ht="18" customHeight="1">
      <c r="B12" s="341">
        <v>1</v>
      </c>
      <c r="C12" s="476" t="s">
        <v>304</v>
      </c>
      <c r="D12" s="476"/>
      <c r="E12" s="476"/>
      <c r="F12" s="476"/>
      <c r="G12" s="476"/>
      <c r="H12" s="476"/>
      <c r="I12" s="326"/>
    </row>
    <row r="13" spans="2:9" ht="44.25" customHeight="1">
      <c r="B13" s="341"/>
      <c r="C13" s="476" t="s">
        <v>305</v>
      </c>
      <c r="D13" s="476"/>
      <c r="E13" s="476"/>
      <c r="F13" s="476"/>
      <c r="G13" s="476"/>
      <c r="H13" s="476"/>
      <c r="I13" s="326"/>
    </row>
    <row r="14" spans="2:9" ht="18" customHeight="1">
      <c r="B14" s="333"/>
      <c r="C14" s="342" t="s">
        <v>306</v>
      </c>
      <c r="D14" s="477" t="s">
        <v>307</v>
      </c>
      <c r="E14" s="477"/>
      <c r="F14" s="477"/>
      <c r="G14" s="477"/>
      <c r="H14" s="477"/>
      <c r="I14" s="326"/>
    </row>
    <row r="15" spans="2:9" ht="15.75" customHeight="1">
      <c r="B15" s="333"/>
      <c r="C15" s="326"/>
      <c r="D15" s="341" t="s">
        <v>308</v>
      </c>
      <c r="E15" s="476" t="s">
        <v>309</v>
      </c>
      <c r="F15" s="476"/>
      <c r="G15" s="476"/>
      <c r="H15" s="476"/>
      <c r="I15" s="326"/>
    </row>
    <row r="16" spans="2:9" ht="15.75" customHeight="1">
      <c r="B16" s="333"/>
      <c r="C16" s="333"/>
      <c r="D16" s="341" t="s">
        <v>310</v>
      </c>
      <c r="E16" s="476" t="s">
        <v>311</v>
      </c>
      <c r="F16" s="476"/>
      <c r="G16" s="476"/>
      <c r="H16" s="476"/>
      <c r="I16" s="326"/>
    </row>
    <row r="17" spans="2:9" ht="15.75" customHeight="1">
      <c r="B17" s="333"/>
      <c r="C17" s="333"/>
      <c r="D17" s="341" t="s">
        <v>312</v>
      </c>
      <c r="E17" s="476" t="s">
        <v>313</v>
      </c>
      <c r="F17" s="476"/>
      <c r="G17" s="476"/>
      <c r="H17" s="476"/>
      <c r="I17" s="326"/>
    </row>
    <row r="18" spans="2:9" ht="18" customHeight="1">
      <c r="B18" s="333"/>
      <c r="C18" s="342" t="s">
        <v>314</v>
      </c>
      <c r="D18" s="477" t="s">
        <v>315</v>
      </c>
      <c r="E18" s="477"/>
      <c r="F18" s="477"/>
      <c r="G18" s="477"/>
      <c r="H18" s="477"/>
      <c r="I18" s="326"/>
    </row>
    <row r="19" spans="2:9" ht="15.75" customHeight="1">
      <c r="B19" s="333"/>
      <c r="C19" s="342"/>
      <c r="D19" s="341" t="s">
        <v>316</v>
      </c>
      <c r="E19" s="476" t="s">
        <v>317</v>
      </c>
      <c r="F19" s="476"/>
      <c r="G19" s="476"/>
      <c r="H19" s="476"/>
      <c r="I19" s="326"/>
    </row>
    <row r="20" spans="2:9" ht="15.75" customHeight="1">
      <c r="B20" s="333"/>
      <c r="C20" s="333"/>
      <c r="D20" s="341" t="s">
        <v>318</v>
      </c>
      <c r="E20" s="476" t="s">
        <v>319</v>
      </c>
      <c r="F20" s="476"/>
      <c r="G20" s="476"/>
      <c r="H20" s="476"/>
      <c r="I20" s="326"/>
    </row>
    <row r="21" spans="2:9" ht="15.75" customHeight="1">
      <c r="B21" s="333"/>
      <c r="C21" s="333"/>
      <c r="D21" s="341" t="s">
        <v>320</v>
      </c>
      <c r="E21" s="476" t="s">
        <v>321</v>
      </c>
      <c r="F21" s="476"/>
      <c r="G21" s="476"/>
      <c r="H21" s="476"/>
      <c r="I21" s="326"/>
    </row>
    <row r="22" spans="2:9" ht="15.75" customHeight="1">
      <c r="B22" s="333"/>
      <c r="C22" s="333"/>
      <c r="D22" s="341" t="s">
        <v>322</v>
      </c>
      <c r="E22" s="476" t="s">
        <v>323</v>
      </c>
      <c r="F22" s="476"/>
      <c r="G22" s="476"/>
      <c r="H22" s="476"/>
      <c r="I22" s="326"/>
    </row>
    <row r="23" spans="2:9" ht="15.75" customHeight="1">
      <c r="B23" s="333"/>
      <c r="C23" s="333"/>
      <c r="D23" s="341" t="s">
        <v>324</v>
      </c>
      <c r="E23" s="476" t="s">
        <v>325</v>
      </c>
      <c r="F23" s="476"/>
      <c r="G23" s="476"/>
      <c r="H23" s="476"/>
      <c r="I23" s="326"/>
    </row>
    <row r="24" spans="2:9" ht="30" customHeight="1">
      <c r="B24" s="333"/>
      <c r="C24" s="333"/>
      <c r="D24" s="341" t="s">
        <v>326</v>
      </c>
      <c r="E24" s="476" t="s">
        <v>327</v>
      </c>
      <c r="F24" s="476"/>
      <c r="G24" s="476"/>
      <c r="H24" s="476"/>
      <c r="I24" s="326"/>
    </row>
    <row r="25" spans="2:9" ht="18" customHeight="1">
      <c r="B25" s="341">
        <v>2</v>
      </c>
      <c r="C25" s="476" t="s">
        <v>328</v>
      </c>
      <c r="D25" s="476"/>
      <c r="E25" s="476"/>
      <c r="F25" s="476"/>
      <c r="G25" s="476"/>
      <c r="H25" s="476"/>
      <c r="I25" s="320"/>
    </row>
    <row r="26" spans="2:9" ht="30" customHeight="1">
      <c r="B26" s="324"/>
      <c r="C26" s="342" t="s">
        <v>306</v>
      </c>
      <c r="D26" s="476" t="s">
        <v>402</v>
      </c>
      <c r="E26" s="476"/>
      <c r="F26" s="476"/>
      <c r="G26" s="476"/>
      <c r="H26" s="476"/>
      <c r="I26" s="320"/>
    </row>
    <row r="27" spans="2:9" ht="30.75" customHeight="1">
      <c r="B27" s="324"/>
      <c r="C27" s="342" t="s">
        <v>314</v>
      </c>
      <c r="D27" s="476" t="s">
        <v>329</v>
      </c>
      <c r="E27" s="476"/>
      <c r="F27" s="476"/>
      <c r="G27" s="476"/>
      <c r="H27" s="476"/>
      <c r="I27" s="320"/>
    </row>
    <row r="28" spans="2:9" ht="30" customHeight="1">
      <c r="B28" s="324"/>
      <c r="C28" s="342" t="s">
        <v>330</v>
      </c>
      <c r="D28" s="476" t="s">
        <v>401</v>
      </c>
      <c r="E28" s="476"/>
      <c r="F28" s="476"/>
      <c r="G28" s="476"/>
      <c r="H28" s="476"/>
      <c r="I28" s="320"/>
    </row>
    <row r="29" spans="2:9" ht="15.75" customHeight="1">
      <c r="B29" s="323"/>
      <c r="C29" s="320"/>
      <c r="D29" s="320" t="s">
        <v>397</v>
      </c>
      <c r="E29" s="320"/>
      <c r="F29" s="320"/>
      <c r="G29" s="320"/>
      <c r="H29" s="320"/>
      <c r="I29" s="320"/>
    </row>
    <row r="30" spans="2:9" ht="60" customHeight="1">
      <c r="B30" s="320"/>
      <c r="C30" s="320"/>
      <c r="D30" s="794" t="s">
        <v>300</v>
      </c>
      <c r="E30" s="795"/>
      <c r="F30" s="795"/>
      <c r="G30" s="796"/>
      <c r="H30" s="340" t="s">
        <v>301</v>
      </c>
      <c r="I30" s="320"/>
    </row>
    <row r="31" spans="2:9" ht="15.75" customHeight="1">
      <c r="B31" s="320"/>
      <c r="C31" s="320"/>
      <c r="D31" s="320" t="s">
        <v>398</v>
      </c>
      <c r="E31" s="320"/>
      <c r="F31" s="320"/>
      <c r="G31" s="320"/>
      <c r="H31" s="320"/>
      <c r="I31" s="320"/>
    </row>
    <row r="32" spans="2:9" ht="12.75">
      <c r="B32" s="320"/>
      <c r="C32" s="320"/>
      <c r="D32" s="320"/>
      <c r="E32" s="320"/>
      <c r="F32" s="320"/>
      <c r="G32" s="320"/>
      <c r="H32" s="320"/>
      <c r="I32" s="320"/>
    </row>
    <row r="33" spans="2:9" ht="30.75" customHeight="1">
      <c r="B33" s="320"/>
      <c r="C33" s="793" t="s">
        <v>543</v>
      </c>
      <c r="D33" s="793"/>
      <c r="E33" s="793"/>
      <c r="F33" s="793"/>
      <c r="G33" s="793"/>
      <c r="H33" s="793"/>
      <c r="I33" s="320"/>
    </row>
    <row r="34" spans="2:9" ht="12.75">
      <c r="B34" s="320"/>
      <c r="C34" s="320"/>
      <c r="D34" s="320"/>
      <c r="E34" s="320"/>
      <c r="F34" s="320"/>
      <c r="G34" s="320"/>
      <c r="H34" s="320"/>
      <c r="I34" s="320"/>
    </row>
    <row r="35" spans="2:9" ht="15" customHeight="1">
      <c r="B35" s="320"/>
      <c r="C35" s="320" t="s">
        <v>302</v>
      </c>
      <c r="D35" s="320"/>
      <c r="E35" s="320"/>
      <c r="F35" s="320"/>
      <c r="G35" s="320"/>
      <c r="H35" s="320"/>
      <c r="I35" s="320"/>
    </row>
    <row r="36" spans="2:9" ht="12.75">
      <c r="B36" s="320"/>
      <c r="C36" s="320"/>
      <c r="D36" s="320"/>
      <c r="E36" s="320"/>
      <c r="F36" s="320"/>
      <c r="G36" s="320"/>
      <c r="H36" s="320"/>
      <c r="I36" s="320"/>
    </row>
    <row r="37" spans="2:9" ht="12.75">
      <c r="B37" s="320"/>
      <c r="C37" s="365"/>
      <c r="D37" s="366"/>
      <c r="E37" s="366"/>
      <c r="F37" s="366"/>
      <c r="G37" s="366"/>
      <c r="H37" s="367"/>
      <c r="I37" s="348"/>
    </row>
    <row r="38" spans="2:9" ht="12.75">
      <c r="B38" s="320"/>
      <c r="C38" s="467" t="s">
        <v>477</v>
      </c>
      <c r="D38" s="468"/>
      <c r="E38" s="468"/>
      <c r="F38" s="468"/>
      <c r="G38" s="468"/>
      <c r="H38" s="469"/>
      <c r="I38" s="348"/>
    </row>
    <row r="39" spans="2:9" ht="12.75">
      <c r="B39" s="320"/>
      <c r="C39" s="467" t="s">
        <v>478</v>
      </c>
      <c r="D39" s="468"/>
      <c r="E39" s="468"/>
      <c r="F39" s="468"/>
      <c r="G39" s="468"/>
      <c r="H39" s="469"/>
      <c r="I39" s="348"/>
    </row>
    <row r="40" spans="2:9" ht="12.75">
      <c r="B40" s="320"/>
      <c r="C40" s="467" t="s">
        <v>479</v>
      </c>
      <c r="D40" s="468"/>
      <c r="E40" s="468"/>
      <c r="F40" s="468"/>
      <c r="G40" s="468"/>
      <c r="H40" s="345"/>
      <c r="I40" s="348"/>
    </row>
    <row r="41" spans="2:9" ht="12.75">
      <c r="B41" s="320"/>
      <c r="C41" s="470" t="s">
        <v>480</v>
      </c>
      <c r="D41" s="471"/>
      <c r="E41" s="471"/>
      <c r="F41" s="471"/>
      <c r="G41" s="471"/>
      <c r="H41" s="472"/>
      <c r="I41" s="348"/>
    </row>
    <row r="42" spans="2:9" ht="12.75">
      <c r="B42" s="320"/>
      <c r="C42" s="470" t="s">
        <v>481</v>
      </c>
      <c r="D42" s="471"/>
      <c r="E42" s="471"/>
      <c r="F42" s="471"/>
      <c r="G42" s="471"/>
      <c r="H42" s="472"/>
      <c r="I42" s="374"/>
    </row>
    <row r="43" spans="2:9" ht="12.75">
      <c r="B43" s="320"/>
      <c r="C43" s="368"/>
      <c r="D43" s="369"/>
      <c r="E43" s="369"/>
      <c r="F43" s="369"/>
      <c r="G43" s="369"/>
      <c r="H43" s="370"/>
      <c r="I43" s="348"/>
    </row>
  </sheetData>
  <sheetProtection/>
  <mergeCells count="32">
    <mergeCell ref="D30:G30"/>
    <mergeCell ref="C42:H42"/>
    <mergeCell ref="D28:H28"/>
    <mergeCell ref="C39:H39"/>
    <mergeCell ref="C41:H41"/>
    <mergeCell ref="C38:H38"/>
    <mergeCell ref="C40:G40"/>
    <mergeCell ref="C33:H33"/>
    <mergeCell ref="E22:H22"/>
    <mergeCell ref="E23:H23"/>
    <mergeCell ref="E24:H24"/>
    <mergeCell ref="C25:H25"/>
    <mergeCell ref="D26:H26"/>
    <mergeCell ref="D27:H27"/>
    <mergeCell ref="E16:H16"/>
    <mergeCell ref="E17:H17"/>
    <mergeCell ref="D18:H18"/>
    <mergeCell ref="E19:H19"/>
    <mergeCell ref="E20:H20"/>
    <mergeCell ref="E21:H21"/>
    <mergeCell ref="B9:H9"/>
    <mergeCell ref="B11:H11"/>
    <mergeCell ref="C12:H12"/>
    <mergeCell ref="C13:H13"/>
    <mergeCell ref="D14:H14"/>
    <mergeCell ref="E15:H15"/>
    <mergeCell ref="B2:E2"/>
    <mergeCell ref="B3:E3"/>
    <mergeCell ref="G4:H4"/>
    <mergeCell ref="G5:H5"/>
    <mergeCell ref="G6:H6"/>
    <mergeCell ref="B8:H8"/>
  </mergeCells>
  <printOptions horizontalCentered="1"/>
  <pageMargins left="0.5905511811023623" right="0.5905511811023623" top="0.5905511811023623" bottom="0.5905511811023623" header="0.31496062992125984" footer="0.3937007874015748"/>
  <pageSetup firstPageNumber="69" useFirstPageNumber="1"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T28"/>
  <sheetViews>
    <sheetView zoomScaleSheetLayoutView="100" workbookViewId="0" topLeftCell="A1">
      <selection activeCell="Z15" sqref="Z15"/>
    </sheetView>
  </sheetViews>
  <sheetFormatPr defaultColWidth="9.00390625" defaultRowHeight="13.5"/>
  <cols>
    <col min="1" max="1" width="2.50390625" style="115" customWidth="1"/>
    <col min="2" max="2" width="0.875" style="115" customWidth="1"/>
    <col min="3" max="3" width="1.25" style="115" customWidth="1"/>
    <col min="4" max="4" width="6.25390625" style="115" customWidth="1"/>
    <col min="5" max="5" width="13.75390625" style="115" customWidth="1"/>
    <col min="6" max="6" width="2.50390625" style="115" customWidth="1"/>
    <col min="7" max="7" width="11.50390625" style="115" customWidth="1"/>
    <col min="8" max="9" width="4.00390625" style="115" customWidth="1"/>
    <col min="10" max="10" width="1.875" style="115" customWidth="1"/>
    <col min="11" max="11" width="9.625" style="115" customWidth="1"/>
    <col min="12" max="12" width="2.50390625" style="115" customWidth="1"/>
    <col min="13" max="13" width="3.50390625" style="115" customWidth="1"/>
    <col min="14" max="14" width="2.125" style="115" customWidth="1"/>
    <col min="15" max="15" width="9.75390625" style="115" customWidth="1"/>
    <col min="16" max="16" width="1.4921875" style="115" customWidth="1"/>
    <col min="17" max="17" width="7.75390625" style="115" customWidth="1"/>
    <col min="18" max="19" width="3.75390625" style="115" customWidth="1"/>
    <col min="20" max="20" width="0.875" style="115" customWidth="1"/>
    <col min="21" max="21" width="2.50390625" style="115" customWidth="1"/>
    <col min="22" max="16384" width="9.00390625" style="115" customWidth="1"/>
  </cols>
  <sheetData>
    <row r="1" spans="2:20" ht="49.5" customHeight="1">
      <c r="B1" s="819" t="s">
        <v>489</v>
      </c>
      <c r="C1" s="820"/>
      <c r="D1" s="820"/>
      <c r="E1" s="820"/>
      <c r="F1" s="820"/>
      <c r="G1" s="820"/>
      <c r="H1" s="820"/>
      <c r="I1" s="820"/>
      <c r="J1" s="820"/>
      <c r="K1" s="820"/>
      <c r="L1" s="820"/>
      <c r="M1" s="820"/>
      <c r="N1" s="820"/>
      <c r="O1" s="820"/>
      <c r="P1" s="820"/>
      <c r="Q1" s="820"/>
      <c r="R1" s="820"/>
      <c r="S1" s="820"/>
      <c r="T1" s="820"/>
    </row>
    <row r="2" ht="12.75">
      <c r="C2" s="115" t="s">
        <v>116</v>
      </c>
    </row>
    <row r="3" spans="3:19" ht="45" customHeight="1">
      <c r="C3" s="124"/>
      <c r="D3" s="125"/>
      <c r="E3" s="125"/>
      <c r="F3" s="125"/>
      <c r="G3" s="125"/>
      <c r="H3" s="125"/>
      <c r="I3" s="125"/>
      <c r="J3" s="125"/>
      <c r="K3" s="125"/>
      <c r="L3" s="125"/>
      <c r="M3" s="125"/>
      <c r="N3" s="125"/>
      <c r="O3" s="807" t="str">
        <f>'外部指導者(様式3)'!O3</f>
        <v>令和３年 ８ 月</v>
      </c>
      <c r="P3" s="807"/>
      <c r="Q3" s="807"/>
      <c r="R3" s="146">
        <f>'入力'!J25</f>
        <v>0</v>
      </c>
      <c r="S3" s="147" t="s">
        <v>23</v>
      </c>
    </row>
    <row r="4" spans="2:19" ht="15" customHeight="1">
      <c r="B4" s="127"/>
      <c r="C4" s="123"/>
      <c r="D4" s="815" t="str">
        <f>'外部指導者(様式3)'!D4</f>
        <v>令和３年度全国中学校体育大会</v>
      </c>
      <c r="E4" s="815"/>
      <c r="F4" s="815"/>
      <c r="G4" s="815"/>
      <c r="H4" s="815"/>
      <c r="I4" s="815"/>
      <c r="J4" s="123"/>
      <c r="K4" s="123"/>
      <c r="L4" s="123"/>
      <c r="M4" s="123"/>
      <c r="N4" s="123"/>
      <c r="O4" s="123"/>
      <c r="P4" s="123"/>
      <c r="Q4" s="123"/>
      <c r="R4" s="123"/>
      <c r="S4" s="127"/>
    </row>
    <row r="5" spans="2:19" ht="15" customHeight="1">
      <c r="B5" s="127"/>
      <c r="C5" s="123"/>
      <c r="D5" s="815" t="str">
        <f>'外部指導者(様式3)'!D5</f>
        <v>第51回全国中学校バスケットボール大会</v>
      </c>
      <c r="E5" s="815"/>
      <c r="F5" s="815"/>
      <c r="G5" s="815"/>
      <c r="H5" s="815"/>
      <c r="I5" s="815"/>
      <c r="J5" s="123"/>
      <c r="K5" s="123"/>
      <c r="L5" s="123"/>
      <c r="M5" s="123"/>
      <c r="N5" s="123"/>
      <c r="O5" s="123"/>
      <c r="P5" s="123"/>
      <c r="Q5" s="123"/>
      <c r="R5" s="123"/>
      <c r="S5" s="127"/>
    </row>
    <row r="6" spans="2:19" ht="15" customHeight="1">
      <c r="B6" s="127"/>
      <c r="C6" s="123"/>
      <c r="D6" s="815" t="str">
        <f>'外部指導者(様式3)'!D6</f>
        <v>実行委員会   委員長</v>
      </c>
      <c r="E6" s="815"/>
      <c r="F6" s="148"/>
      <c r="G6" s="815" t="s">
        <v>529</v>
      </c>
      <c r="H6" s="815"/>
      <c r="I6" s="143" t="s">
        <v>107</v>
      </c>
      <c r="J6" s="148"/>
      <c r="K6" s="148"/>
      <c r="L6" s="123"/>
      <c r="M6" s="123"/>
      <c r="N6" s="123"/>
      <c r="O6" s="123"/>
      <c r="P6" s="123"/>
      <c r="Q6" s="123"/>
      <c r="R6" s="123"/>
      <c r="S6" s="127"/>
    </row>
    <row r="7" spans="3:19" ht="34.5" customHeight="1">
      <c r="C7" s="126"/>
      <c r="D7" s="123"/>
      <c r="E7" s="123"/>
      <c r="F7" s="123"/>
      <c r="G7" s="815" t="str">
        <f>IF('入力'!C5="","　　　　　　　　都道府県",'入力'!C5)</f>
        <v>　　　　　　　　都道府県</v>
      </c>
      <c r="H7" s="815"/>
      <c r="I7" s="815"/>
      <c r="J7" s="123"/>
      <c r="K7" s="815" t="str">
        <f>IF('入力'!C9="","　立",'入力'!C9)</f>
        <v>　立</v>
      </c>
      <c r="L7" s="815"/>
      <c r="M7" s="815"/>
      <c r="N7" s="815"/>
      <c r="O7" s="815"/>
      <c r="P7" s="123"/>
      <c r="Q7" s="123"/>
      <c r="R7" s="123"/>
      <c r="S7" s="127"/>
    </row>
    <row r="8" spans="3:19" ht="7.5" customHeight="1">
      <c r="C8" s="126"/>
      <c r="D8" s="123"/>
      <c r="E8" s="123"/>
      <c r="G8" s="825"/>
      <c r="H8" s="825"/>
      <c r="I8" s="825"/>
      <c r="J8" s="142"/>
      <c r="K8" s="825"/>
      <c r="L8" s="825"/>
      <c r="M8" s="825"/>
      <c r="N8" s="825"/>
      <c r="O8" s="825"/>
      <c r="P8" s="142"/>
      <c r="Q8" s="292"/>
      <c r="R8" s="293"/>
      <c r="S8" s="127"/>
    </row>
    <row r="9" spans="3:19" ht="30" customHeight="1">
      <c r="C9" s="126"/>
      <c r="D9" s="123"/>
      <c r="E9" s="123"/>
      <c r="F9" s="123"/>
      <c r="G9" s="123"/>
      <c r="H9" s="123"/>
      <c r="I9" s="125"/>
      <c r="J9" s="123"/>
      <c r="K9" s="822">
        <f>IF('入力'!E9="","",'入力'!E9)</f>
      </c>
      <c r="L9" s="822"/>
      <c r="M9" s="822"/>
      <c r="N9" s="145"/>
      <c r="O9" s="145" t="s">
        <v>93</v>
      </c>
      <c r="P9" s="143"/>
      <c r="Q9" s="294"/>
      <c r="R9" s="295"/>
      <c r="S9" s="127"/>
    </row>
    <row r="10" spans="3:19" ht="30" customHeight="1">
      <c r="C10" s="126"/>
      <c r="D10" s="123"/>
      <c r="E10" s="123"/>
      <c r="F10" s="123"/>
      <c r="G10" s="123"/>
      <c r="H10" s="123"/>
      <c r="I10" s="123"/>
      <c r="J10" s="123"/>
      <c r="K10" s="145" t="s">
        <v>106</v>
      </c>
      <c r="L10" s="145"/>
      <c r="M10" s="821" t="str">
        <f>'入力'!C25&amp;"　"&amp;'入力'!E25</f>
        <v>　</v>
      </c>
      <c r="N10" s="821"/>
      <c r="O10" s="821"/>
      <c r="P10" s="144"/>
      <c r="Q10" s="828" t="s">
        <v>114</v>
      </c>
      <c r="R10" s="829"/>
      <c r="S10" s="127"/>
    </row>
    <row r="11" spans="3:19" ht="8.25" customHeight="1">
      <c r="C11" s="126"/>
      <c r="D11" s="123"/>
      <c r="E11" s="123"/>
      <c r="F11" s="123"/>
      <c r="G11" s="123"/>
      <c r="H11" s="123"/>
      <c r="I11" s="123"/>
      <c r="J11" s="123"/>
      <c r="K11" s="149"/>
      <c r="L11" s="149"/>
      <c r="M11" s="150"/>
      <c r="N11" s="150"/>
      <c r="O11" s="150"/>
      <c r="P11" s="144"/>
      <c r="Q11" s="296"/>
      <c r="R11" s="297"/>
      <c r="S11" s="127"/>
    </row>
    <row r="12" spans="3:19" ht="45" customHeight="1">
      <c r="C12" s="126"/>
      <c r="D12" s="123"/>
      <c r="E12" s="123"/>
      <c r="G12" s="141" t="s">
        <v>440</v>
      </c>
      <c r="H12" s="141"/>
      <c r="I12" s="800">
        <f>IF('入力'!E11="","",'入力'!C5&amp;'入力'!E11&amp;'入力'!F11)</f>
      </c>
      <c r="J12" s="800"/>
      <c r="K12" s="800"/>
      <c r="L12" s="800"/>
      <c r="M12" s="800"/>
      <c r="N12" s="800"/>
      <c r="O12" s="800"/>
      <c r="P12" s="120"/>
      <c r="Q12" s="120"/>
      <c r="S12" s="127"/>
    </row>
    <row r="13" spans="3:19" ht="30" customHeight="1">
      <c r="C13" s="126"/>
      <c r="D13" s="123"/>
      <c r="E13" s="123"/>
      <c r="F13" s="123"/>
      <c r="G13" s="123"/>
      <c r="H13" s="822" t="s">
        <v>103</v>
      </c>
      <c r="I13" s="822"/>
      <c r="J13" s="145"/>
      <c r="K13" s="799">
        <f>IF('入力'!C13="","",'入力'!C13&amp;"　－　"&amp;'入力'!E13&amp;"　－　"&amp;'入力'!F13)</f>
      </c>
      <c r="L13" s="799"/>
      <c r="M13" s="799"/>
      <c r="N13" s="799"/>
      <c r="O13" s="799"/>
      <c r="P13" s="121"/>
      <c r="Q13" s="121"/>
      <c r="R13" s="123"/>
      <c r="S13" s="127"/>
    </row>
    <row r="14" spans="3:19" ht="30" customHeight="1">
      <c r="C14" s="126"/>
      <c r="D14" s="123"/>
      <c r="E14" s="123"/>
      <c r="F14" s="123"/>
      <c r="G14" s="123"/>
      <c r="H14" s="822" t="s">
        <v>104</v>
      </c>
      <c r="I14" s="822"/>
      <c r="J14" s="145"/>
      <c r="K14" s="799">
        <f>IF('入力'!C14="","",'入力'!C14&amp;"　－　"&amp;'入力'!E14&amp;"　－　"&amp;'入力'!F14)</f>
      </c>
      <c r="L14" s="799"/>
      <c r="M14" s="799"/>
      <c r="N14" s="799"/>
      <c r="O14" s="799"/>
      <c r="P14" s="121"/>
      <c r="Q14" s="121"/>
      <c r="R14" s="123"/>
      <c r="S14" s="127"/>
    </row>
    <row r="15" spans="3:19" ht="67.5" customHeight="1">
      <c r="C15" s="126"/>
      <c r="D15" s="123"/>
      <c r="E15" s="812" t="s">
        <v>117</v>
      </c>
      <c r="F15" s="812"/>
      <c r="G15" s="812"/>
      <c r="H15" s="812"/>
      <c r="I15" s="812"/>
      <c r="J15" s="812"/>
      <c r="K15" s="812"/>
      <c r="L15" s="812"/>
      <c r="M15" s="812"/>
      <c r="N15" s="812"/>
      <c r="O15" s="812"/>
      <c r="P15" s="812"/>
      <c r="Q15" s="812"/>
      <c r="R15" s="123"/>
      <c r="S15" s="127"/>
    </row>
    <row r="16" spans="3:19" ht="22.5" customHeight="1">
      <c r="C16" s="126"/>
      <c r="D16" s="123"/>
      <c r="E16" s="813" t="s">
        <v>488</v>
      </c>
      <c r="F16" s="814"/>
      <c r="G16" s="814"/>
      <c r="H16" s="814"/>
      <c r="I16" s="814"/>
      <c r="J16" s="814"/>
      <c r="K16" s="814"/>
      <c r="L16" s="814"/>
      <c r="M16" s="814"/>
      <c r="N16" s="814"/>
      <c r="O16" s="814"/>
      <c r="P16" s="814"/>
      <c r="Q16" s="814"/>
      <c r="R16" s="130"/>
      <c r="S16" s="127"/>
    </row>
    <row r="17" spans="3:19" ht="22.5" customHeight="1">
      <c r="C17" s="126"/>
      <c r="D17" s="123"/>
      <c r="E17" s="813" t="s">
        <v>222</v>
      </c>
      <c r="F17" s="813"/>
      <c r="G17" s="813"/>
      <c r="H17" s="813"/>
      <c r="I17" s="813"/>
      <c r="J17" s="813"/>
      <c r="K17" s="813"/>
      <c r="L17" s="813"/>
      <c r="M17" s="813"/>
      <c r="N17" s="813"/>
      <c r="O17" s="813"/>
      <c r="P17" s="376"/>
      <c r="Q17" s="376"/>
      <c r="R17" s="130"/>
      <c r="S17" s="127"/>
    </row>
    <row r="18" spans="3:19" ht="24" customHeight="1">
      <c r="C18" s="126"/>
      <c r="D18" s="123"/>
      <c r="E18" s="123"/>
      <c r="F18" s="123"/>
      <c r="G18" s="123"/>
      <c r="H18" s="123"/>
      <c r="I18" s="123"/>
      <c r="J18" s="123"/>
      <c r="K18" s="123"/>
      <c r="L18" s="123"/>
      <c r="M18" s="123"/>
      <c r="N18" s="123"/>
      <c r="O18" s="123"/>
      <c r="P18" s="123"/>
      <c r="Q18" s="123"/>
      <c r="R18" s="123"/>
      <c r="S18" s="127"/>
    </row>
    <row r="19" spans="3:19" ht="18.75" customHeight="1">
      <c r="C19" s="126"/>
      <c r="D19" s="123"/>
      <c r="E19" s="116" t="s">
        <v>109</v>
      </c>
      <c r="F19" s="808" t="str">
        <f>'入力'!F35&amp;"　"&amp;'入力'!G35</f>
        <v>　</v>
      </c>
      <c r="G19" s="809"/>
      <c r="H19" s="809"/>
      <c r="I19" s="809"/>
      <c r="J19" s="809"/>
      <c r="K19" s="809"/>
      <c r="L19" s="809"/>
      <c r="M19" s="809"/>
      <c r="N19" s="809"/>
      <c r="O19" s="809"/>
      <c r="P19" s="139"/>
      <c r="Q19" s="137"/>
      <c r="R19" s="131"/>
      <c r="S19" s="127"/>
    </row>
    <row r="20" spans="3:19" ht="41.25" customHeight="1">
      <c r="C20" s="126"/>
      <c r="D20" s="123"/>
      <c r="E20" s="117" t="s">
        <v>96</v>
      </c>
      <c r="F20" s="810" t="str">
        <f>'入力'!C35&amp;"　"&amp;'入力'!E35</f>
        <v>　</v>
      </c>
      <c r="G20" s="811"/>
      <c r="H20" s="811"/>
      <c r="I20" s="811"/>
      <c r="J20" s="811"/>
      <c r="K20" s="811"/>
      <c r="L20" s="811"/>
      <c r="M20" s="811"/>
      <c r="N20" s="811"/>
      <c r="O20" s="811"/>
      <c r="P20" s="140"/>
      <c r="Q20" s="138"/>
      <c r="R20" s="131"/>
      <c r="S20" s="127"/>
    </row>
    <row r="21" spans="3:19" ht="41.25" customHeight="1">
      <c r="C21" s="126"/>
      <c r="D21" s="123"/>
      <c r="E21" s="118" t="s">
        <v>97</v>
      </c>
      <c r="F21" s="816">
        <f>'入力'!E36</f>
        <v>0</v>
      </c>
      <c r="G21" s="817"/>
      <c r="H21" s="817"/>
      <c r="I21" s="818"/>
      <c r="J21" s="801" t="s">
        <v>105</v>
      </c>
      <c r="K21" s="802"/>
      <c r="L21" s="803"/>
      <c r="M21" s="823">
        <f>'入力'!G36</f>
        <v>0</v>
      </c>
      <c r="N21" s="824"/>
      <c r="O21" s="824"/>
      <c r="P21" s="824"/>
      <c r="Q21" s="122" t="s">
        <v>100</v>
      </c>
      <c r="R21" s="131"/>
      <c r="S21" s="127"/>
    </row>
    <row r="22" spans="3:19" ht="41.25" customHeight="1">
      <c r="C22" s="126"/>
      <c r="D22" s="123"/>
      <c r="E22" s="119" t="s">
        <v>118</v>
      </c>
      <c r="F22" s="153"/>
      <c r="G22" s="830">
        <f>'入力'!E37</f>
        <v>0</v>
      </c>
      <c r="H22" s="830"/>
      <c r="I22" s="830"/>
      <c r="J22" s="830"/>
      <c r="K22" s="830"/>
      <c r="L22" s="830"/>
      <c r="M22" s="830"/>
      <c r="N22" s="830"/>
      <c r="O22" s="830"/>
      <c r="P22" s="830"/>
      <c r="Q22" s="831"/>
      <c r="R22" s="131"/>
      <c r="S22" s="127"/>
    </row>
    <row r="23" spans="3:19" ht="75" customHeight="1">
      <c r="C23" s="126"/>
      <c r="D23" s="123"/>
      <c r="E23" s="119" t="s">
        <v>98</v>
      </c>
      <c r="F23" s="804">
        <f>'入力'!E38</f>
        <v>0</v>
      </c>
      <c r="G23" s="805"/>
      <c r="H23" s="805"/>
      <c r="I23" s="805"/>
      <c r="J23" s="805"/>
      <c r="K23" s="805"/>
      <c r="L23" s="805"/>
      <c r="M23" s="805"/>
      <c r="N23" s="805"/>
      <c r="O23" s="805"/>
      <c r="P23" s="805"/>
      <c r="Q23" s="806"/>
      <c r="R23" s="131"/>
      <c r="S23" s="127"/>
    </row>
    <row r="24" spans="3:19" ht="30" customHeight="1">
      <c r="C24" s="128"/>
      <c r="D24" s="120"/>
      <c r="E24" s="120"/>
      <c r="F24" s="120"/>
      <c r="G24" s="120"/>
      <c r="H24" s="120"/>
      <c r="I24" s="120"/>
      <c r="J24" s="120"/>
      <c r="K24" s="120"/>
      <c r="L24" s="120"/>
      <c r="M24" s="120"/>
      <c r="N24" s="120"/>
      <c r="O24" s="120"/>
      <c r="P24" s="120"/>
      <c r="Q24" s="120"/>
      <c r="R24" s="120"/>
      <c r="S24" s="129"/>
    </row>
    <row r="25" spans="3:19" ht="12.75">
      <c r="C25" s="123"/>
      <c r="D25" s="123"/>
      <c r="E25" s="123"/>
      <c r="F25" s="123"/>
      <c r="G25" s="123"/>
      <c r="H25" s="123"/>
      <c r="I25" s="123"/>
      <c r="J25" s="123"/>
      <c r="K25" s="123"/>
      <c r="L25" s="123"/>
      <c r="M25" s="123"/>
      <c r="N25" s="123"/>
      <c r="O25" s="123"/>
      <c r="P25" s="123"/>
      <c r="Q25" s="123"/>
      <c r="R25" s="123"/>
      <c r="S25" s="123"/>
    </row>
    <row r="26" ht="22.5" customHeight="1">
      <c r="C26" s="375" t="s">
        <v>399</v>
      </c>
    </row>
    <row r="27" spans="4:17" ht="60" customHeight="1">
      <c r="D27" s="801" t="s">
        <v>101</v>
      </c>
      <c r="E27" s="802"/>
      <c r="F27" s="802"/>
      <c r="G27" s="802"/>
      <c r="H27" s="802"/>
      <c r="I27" s="802"/>
      <c r="J27" s="802"/>
      <c r="K27" s="803"/>
      <c r="M27" s="798" t="s">
        <v>113</v>
      </c>
      <c r="N27" s="798"/>
      <c r="O27" s="798"/>
      <c r="P27" s="798"/>
      <c r="Q27" s="798"/>
    </row>
    <row r="28" spans="4:17" ht="26.25" customHeight="1">
      <c r="D28" s="798" t="s">
        <v>102</v>
      </c>
      <c r="E28" s="798"/>
      <c r="F28" s="798"/>
      <c r="G28" s="798"/>
      <c r="H28" s="798"/>
      <c r="I28" s="798"/>
      <c r="J28" s="798"/>
      <c r="K28" s="798"/>
      <c r="L28" s="798"/>
      <c r="M28" s="798"/>
      <c r="N28" s="798"/>
      <c r="O28" s="798"/>
      <c r="P28" s="798"/>
      <c r="Q28" s="798"/>
    </row>
  </sheetData>
  <sheetProtection selectLockedCells="1"/>
  <mergeCells count="29">
    <mergeCell ref="F23:Q23"/>
    <mergeCell ref="D27:K27"/>
    <mergeCell ref="M27:Q27"/>
    <mergeCell ref="D28:Q28"/>
    <mergeCell ref="E17:O17"/>
    <mergeCell ref="G22:Q22"/>
    <mergeCell ref="F19:O19"/>
    <mergeCell ref="F20:O20"/>
    <mergeCell ref="F21:I21"/>
    <mergeCell ref="J21:L21"/>
    <mergeCell ref="M21:P21"/>
    <mergeCell ref="H13:I13"/>
    <mergeCell ref="K13:O13"/>
    <mergeCell ref="H14:I14"/>
    <mergeCell ref="K14:O14"/>
    <mergeCell ref="E15:Q15"/>
    <mergeCell ref="E16:Q16"/>
    <mergeCell ref="G7:I8"/>
    <mergeCell ref="K7:O8"/>
    <mergeCell ref="K9:M9"/>
    <mergeCell ref="M10:O10"/>
    <mergeCell ref="Q10:R10"/>
    <mergeCell ref="I12:O12"/>
    <mergeCell ref="B1:T1"/>
    <mergeCell ref="O3:Q3"/>
    <mergeCell ref="D4:I4"/>
    <mergeCell ref="D5:I5"/>
    <mergeCell ref="D6:E6"/>
    <mergeCell ref="G6:H6"/>
  </mergeCells>
  <printOptions horizontalCentered="1" verticalCentered="1"/>
  <pageMargins left="0.5511811023622047" right="0.5511811023622047" top="0.6692913385826772" bottom="0.6692913385826772" header="0.31496062992125984" footer="0.3937007874015748"/>
  <pageSetup firstPageNumber="70" useFirstPageNumber="1"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ウラトラマン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S.Fujiwara</dc:creator>
  <cp:keywords/>
  <dc:description/>
  <cp:lastModifiedBy>first</cp:lastModifiedBy>
  <cp:lastPrinted>2021-06-25T06:14:58Z</cp:lastPrinted>
  <dcterms:created xsi:type="dcterms:W3CDTF">1998-10-15T02:08:31Z</dcterms:created>
  <dcterms:modified xsi:type="dcterms:W3CDTF">2021-07-29T01:21:22Z</dcterms:modified>
  <cp:category/>
  <cp:version/>
  <cp:contentType/>
  <cp:contentStatus/>
</cp:coreProperties>
</file>